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  <sheet name="Sheet1" sheetId="2" r:id="rId2"/>
  </sheets>
  <definedNames>
    <definedName name="_xlnm.Print_Area" localSheetId="0">'PLATI PERSONAL CONTRACTUAL'!$A$1:$J$73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<sst xmlns="http://schemas.openxmlformats.org/spreadsheetml/2006/main" count="356" uniqueCount="71">
  <si>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</si>
  <si>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</si>
  <si>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</si>
  <si>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</si>
  <si>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</si>
  <si>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</si>
  <si>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</si>
  <si>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</si>
  <si>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</si>
  <si>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</si>
  <si>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</si>
  <si>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</si>
  <si>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</si>
  <si>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</si>
  <si>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</si>
  <si>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</si>
  <si>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</si>
  <si>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</si>
  <si>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</si>
  <si>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</si>
  <si>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</si>
  <si>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</si>
  <si>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</si>
  <si>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</si>
  <si>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</si>
  <si>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</si>
  <si>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</si>
  <si>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</si>
  <si>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</si>
  <si>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</si>
  <si>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</si>
  <si>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</si>
  <si>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</si>
  <si>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</si>
  <si>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</si>
  <si>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</si>
  <si>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</si>
  <si>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</si>
  <si>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</si>
  <si>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</si>
  <si>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</si>
  <si>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</si>
  <si>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</si>
  <si>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</si>
  <si>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</si>
  <si>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</si>
  <si>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</si>
  <si>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</si>
  <si>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</si>
  <si>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</si>
  <si>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</si>
  <si>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</si>
  <si>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</si>
  <si>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</si>
  <si>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</si>
  <si>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</si>
  <si>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</si>
  <si>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</si>
  <si>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</si>
  <si>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</si>
  <si>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</si>
  <si>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</si>
  <si>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</si>
  <si>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</si>
  <si>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</si>
  <si>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SUMELE DECONTATE DIN FACTURILE AFERENTE REŢETELOR ELIBERATE PENTRU PERSONALUL CONTACTUAL DIN SPITALE, PARTEA DE CONTRIBUŢIE ASIGURAT (COPLATĂ) OCTOMBRIE 2018</t>
  </si>
  <si>
    <t>NATURA CHELTUIELILOR: Decontarea serviciilor farmaceutice aferente reţetelor eliberate pentru personalul contractual din spitale, partea de contribuţie asigurat (COPLATĂ) OCTOMBRIE 2018</t>
  </si>
  <si>
    <t>4859/18.09.2018</t>
  </si>
  <si>
    <t>25892/05.10.2018</t>
  </si>
  <si>
    <t>5196/05.10.2018</t>
  </si>
  <si>
    <t>497/2016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</si>
</sst>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8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A1">
      <selection activeCell="A1" sqref="A1:J73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  <c r="N2" s="79" t="s">
        <v>62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14"/>
      <c r="B3" s="214"/>
      <c r="C3" s="214"/>
      <c r="D3" s="214"/>
      <c r="E3" s="214"/>
      <c r="F3" s="214"/>
      <c r="G3" s="214"/>
      <c r="H3" s="214"/>
      <c r="I3" s="214"/>
      <c r="J3" s="214"/>
      <c r="N3" s="215" t="s">
        <v>42</v>
      </c>
      <c r="O3" s="215"/>
      <c r="P3" s="215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16" t="s">
        <v>16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s="28" customFormat="1" ht="12.75" customHeight="1">
      <c r="A5" s="217" t="s">
        <v>65</v>
      </c>
      <c r="B5" s="217"/>
      <c r="C5" s="217"/>
      <c r="D5" s="217"/>
      <c r="E5" s="217"/>
      <c r="F5" s="217"/>
      <c r="G5" s="217"/>
      <c r="H5" s="217"/>
      <c r="I5" s="217"/>
      <c r="J5" s="217"/>
      <c r="L5" s="31"/>
      <c r="N5" s="89" t="s">
        <v>66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18" t="s">
        <v>24</v>
      </c>
      <c r="B8" s="220" t="s">
        <v>36</v>
      </c>
      <c r="C8" s="222" t="s">
        <v>52</v>
      </c>
      <c r="D8" s="224" t="s">
        <v>5</v>
      </c>
      <c r="E8" s="225"/>
      <c r="F8" s="226"/>
      <c r="G8" s="210" t="s">
        <v>61</v>
      </c>
      <c r="H8" s="210" t="s">
        <v>40</v>
      </c>
      <c r="I8" s="234" t="s">
        <v>50</v>
      </c>
      <c r="J8" s="236" t="s">
        <v>21</v>
      </c>
      <c r="L8" s="238" t="s">
        <v>32</v>
      </c>
      <c r="N8" s="239" t="s">
        <v>33</v>
      </c>
      <c r="O8" s="212" t="s">
        <v>1</v>
      </c>
      <c r="P8" s="212" t="s">
        <v>2</v>
      </c>
      <c r="Q8" s="212" t="s">
        <v>3</v>
      </c>
      <c r="R8" s="227" t="s">
        <v>4</v>
      </c>
      <c r="S8" s="229" t="s">
        <v>34</v>
      </c>
      <c r="T8" s="231" t="s">
        <v>5</v>
      </c>
      <c r="U8" s="231"/>
      <c r="V8" s="231"/>
      <c r="W8" s="232" t="s">
        <v>27</v>
      </c>
      <c r="X8" s="229" t="s">
        <v>26</v>
      </c>
      <c r="Y8" s="242" t="s">
        <v>6</v>
      </c>
      <c r="Z8" s="244" t="s">
        <v>21</v>
      </c>
    </row>
    <row r="9" spans="1:26" s="3" customFormat="1" ht="69" customHeight="1" thickBot="1">
      <c r="A9" s="219"/>
      <c r="B9" s="221"/>
      <c r="C9" s="223"/>
      <c r="D9" s="208" t="s">
        <v>23</v>
      </c>
      <c r="E9" s="209" t="s">
        <v>13</v>
      </c>
      <c r="F9" s="208" t="s">
        <v>31</v>
      </c>
      <c r="G9" s="211"/>
      <c r="H9" s="211"/>
      <c r="I9" s="235"/>
      <c r="J9" s="237"/>
      <c r="L9" s="238"/>
      <c r="N9" s="240"/>
      <c r="O9" s="213"/>
      <c r="P9" s="213"/>
      <c r="Q9" s="213"/>
      <c r="R9" s="228"/>
      <c r="S9" s="230"/>
      <c r="T9" s="92" t="s">
        <v>23</v>
      </c>
      <c r="U9" s="93" t="s">
        <v>25</v>
      </c>
      <c r="V9" s="94" t="s">
        <v>31</v>
      </c>
      <c r="W9" s="233"/>
      <c r="X9" s="230"/>
      <c r="Y9" s="243"/>
      <c r="Z9" s="245"/>
    </row>
    <row r="10" spans="1:26" s="35" customFormat="1" ht="12.75">
      <c r="A10" s="200">
        <f aca="true" t="shared" si="0" ref="A10:A25">N10</f>
        <v>1</v>
      </c>
      <c r="B10" s="201" t="str">
        <f aca="true" t="shared" si="1" ref="B10:B25">O10</f>
        <v>SPITAL JUDETEAN BAIA MARE</v>
      </c>
      <c r="C10" s="202" t="s">
        <v>68</v>
      </c>
      <c r="D10" s="202">
        <v>5059</v>
      </c>
      <c r="E10" s="203">
        <v>43329</v>
      </c>
      <c r="F10" s="204">
        <v>25.35</v>
      </c>
      <c r="G10" s="205"/>
      <c r="H10" s="206"/>
      <c r="I10" s="205"/>
      <c r="J10" s="207">
        <f aca="true" t="shared" si="2" ref="J10:J25">F10-G10-H10-I10</f>
        <v>25.35</v>
      </c>
      <c r="L10" s="64">
        <f aca="true" t="shared" si="3" ref="L10:L25">F10</f>
        <v>25.35</v>
      </c>
      <c r="N10" s="185">
        <v>1</v>
      </c>
      <c r="O10" s="95" t="s">
        <v>37</v>
      </c>
      <c r="P10" s="187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5059</v>
      </c>
      <c r="U10" s="100">
        <f aca="true" t="shared" si="5" ref="U10:U25">IF(E10=0,"0",E10)</f>
        <v>43329</v>
      </c>
      <c r="V10" s="101">
        <f aca="true" t="shared" si="6" ref="V10:V25">F10</f>
        <v>25.35</v>
      </c>
      <c r="W10" s="102">
        <f aca="true" t="shared" si="7" ref="W10:W25">V10-X10</f>
        <v>25.35</v>
      </c>
      <c r="X10" s="103">
        <f aca="true" t="shared" si="8" ref="X10:X25">I10</f>
        <v>0</v>
      </c>
      <c r="Y10" s="102">
        <f aca="true" t="shared" si="9" ref="Y10:Y25">G10+H10</f>
        <v>0</v>
      </c>
      <c r="Z10" s="104">
        <f aca="true" t="shared" si="10" ref="Z10:Z25">W10-Y10</f>
        <v>25.35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1286</v>
      </c>
      <c r="E11" s="77">
        <v>43339</v>
      </c>
      <c r="F11" s="78">
        <v>86.1</v>
      </c>
      <c r="G11" s="61"/>
      <c r="H11" s="206"/>
      <c r="I11" s="61"/>
      <c r="J11" s="63">
        <f t="shared" si="2"/>
        <v>86.1</v>
      </c>
      <c r="L11" s="64">
        <f t="shared" si="3"/>
        <v>86.1</v>
      </c>
      <c r="N11" s="186">
        <f>N10+1</f>
        <v>2</v>
      </c>
      <c r="O11" s="105" t="s">
        <v>37</v>
      </c>
      <c r="P11" s="188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1286</v>
      </c>
      <c r="U11" s="110">
        <f t="shared" si="5"/>
        <v>43339</v>
      </c>
      <c r="V11" s="111">
        <f t="shared" si="6"/>
        <v>86.1</v>
      </c>
      <c r="W11" s="112">
        <f t="shared" si="7"/>
        <v>86.1</v>
      </c>
      <c r="X11" s="113">
        <f t="shared" si="8"/>
        <v>0</v>
      </c>
      <c r="Y11" s="112">
        <f t="shared" si="9"/>
        <v>0</v>
      </c>
      <c r="Z11" s="114">
        <f t="shared" si="10"/>
        <v>86.1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387</v>
      </c>
      <c r="E12" s="77">
        <v>43346</v>
      </c>
      <c r="F12" s="78">
        <v>55.8</v>
      </c>
      <c r="G12" s="61"/>
      <c r="H12" s="206"/>
      <c r="I12" s="61"/>
      <c r="J12" s="63">
        <f t="shared" si="2"/>
        <v>55.8</v>
      </c>
      <c r="L12" s="64">
        <f t="shared" si="3"/>
        <v>55.8</v>
      </c>
      <c r="N12" s="186">
        <f aca="true" t="shared" si="11" ref="N12:N68">N11+1</f>
        <v>3</v>
      </c>
      <c r="O12" s="105" t="s">
        <v>37</v>
      </c>
      <c r="P12" s="188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387</v>
      </c>
      <c r="U12" s="110">
        <f t="shared" si="5"/>
        <v>43346</v>
      </c>
      <c r="V12" s="111">
        <f t="shared" si="6"/>
        <v>55.8</v>
      </c>
      <c r="W12" s="112">
        <f t="shared" si="7"/>
        <v>55.8</v>
      </c>
      <c r="X12" s="113">
        <f t="shared" si="8"/>
        <v>0</v>
      </c>
      <c r="Y12" s="112">
        <f t="shared" si="9"/>
        <v>0</v>
      </c>
      <c r="Z12" s="114">
        <f t="shared" si="10"/>
        <v>55.8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5070</v>
      </c>
      <c r="E13" s="77">
        <v>43373</v>
      </c>
      <c r="F13" s="78">
        <v>56.44</v>
      </c>
      <c r="G13" s="61"/>
      <c r="H13" s="206"/>
      <c r="I13" s="61"/>
      <c r="J13" s="63">
        <f t="shared" si="2"/>
        <v>56.44</v>
      </c>
      <c r="L13" s="64">
        <f t="shared" si="3"/>
        <v>56.44</v>
      </c>
      <c r="N13" s="186">
        <f t="shared" si="11"/>
        <v>4</v>
      </c>
      <c r="O13" s="105" t="s">
        <v>37</v>
      </c>
      <c r="P13" s="188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5070</v>
      </c>
      <c r="U13" s="110">
        <f t="shared" si="5"/>
        <v>43373</v>
      </c>
      <c r="V13" s="111">
        <f t="shared" si="6"/>
        <v>56.44</v>
      </c>
      <c r="W13" s="112">
        <f t="shared" si="7"/>
        <v>56.44</v>
      </c>
      <c r="X13" s="113">
        <f t="shared" si="8"/>
        <v>0</v>
      </c>
      <c r="Y13" s="112">
        <f t="shared" si="9"/>
        <v>0</v>
      </c>
      <c r="Z13" s="114">
        <f t="shared" si="10"/>
        <v>56.44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1292</v>
      </c>
      <c r="E14" s="77">
        <v>43346</v>
      </c>
      <c r="F14" s="78">
        <v>107.04</v>
      </c>
      <c r="G14" s="61"/>
      <c r="H14" s="206"/>
      <c r="I14" s="61"/>
      <c r="J14" s="63">
        <f t="shared" si="2"/>
        <v>107.04</v>
      </c>
      <c r="L14" s="64">
        <f t="shared" si="3"/>
        <v>107.04</v>
      </c>
      <c r="N14" s="186">
        <f t="shared" si="11"/>
        <v>5</v>
      </c>
      <c r="O14" s="105" t="s">
        <v>37</v>
      </c>
      <c r="P14" s="188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1292</v>
      </c>
      <c r="U14" s="110">
        <f t="shared" si="5"/>
        <v>43346</v>
      </c>
      <c r="V14" s="111">
        <f t="shared" si="6"/>
        <v>107.04</v>
      </c>
      <c r="W14" s="112">
        <f t="shared" si="7"/>
        <v>107.04</v>
      </c>
      <c r="X14" s="113">
        <f t="shared" si="8"/>
        <v>0</v>
      </c>
      <c r="Y14" s="112">
        <f t="shared" si="9"/>
        <v>0</v>
      </c>
      <c r="Z14" s="114">
        <f t="shared" si="10"/>
        <v>107.04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701480072</v>
      </c>
      <c r="E15" s="66">
        <v>43347</v>
      </c>
      <c r="F15" s="78">
        <v>122.51</v>
      </c>
      <c r="G15" s="61"/>
      <c r="H15" s="206"/>
      <c r="I15" s="61"/>
      <c r="J15" s="63">
        <f t="shared" si="2"/>
        <v>122.51</v>
      </c>
      <c r="L15" s="64">
        <f t="shared" si="3"/>
        <v>122.51</v>
      </c>
      <c r="N15" s="186">
        <f t="shared" si="11"/>
        <v>6</v>
      </c>
      <c r="O15" s="105" t="s">
        <v>37</v>
      </c>
      <c r="P15" s="188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701480072</v>
      </c>
      <c r="U15" s="110">
        <f t="shared" si="5"/>
        <v>43347</v>
      </c>
      <c r="V15" s="111">
        <f t="shared" si="6"/>
        <v>122.51</v>
      </c>
      <c r="W15" s="112">
        <f t="shared" si="7"/>
        <v>122.51</v>
      </c>
      <c r="X15" s="113">
        <f t="shared" si="8"/>
        <v>0</v>
      </c>
      <c r="Y15" s="112">
        <f t="shared" si="9"/>
        <v>0</v>
      </c>
      <c r="Z15" s="114">
        <f t="shared" si="10"/>
        <v>122.51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451</v>
      </c>
      <c r="E16" s="77">
        <v>43348</v>
      </c>
      <c r="F16" s="67">
        <v>188.21</v>
      </c>
      <c r="G16" s="61"/>
      <c r="H16" s="206"/>
      <c r="I16" s="61"/>
      <c r="J16" s="63">
        <f t="shared" si="2"/>
        <v>188.21</v>
      </c>
      <c r="L16" s="64">
        <f t="shared" si="3"/>
        <v>188.21</v>
      </c>
      <c r="N16" s="186">
        <f t="shared" si="11"/>
        <v>7</v>
      </c>
      <c r="O16" s="105" t="s">
        <v>37</v>
      </c>
      <c r="P16" s="188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451</v>
      </c>
      <c r="U16" s="110">
        <f t="shared" si="5"/>
        <v>43348</v>
      </c>
      <c r="V16" s="111">
        <f t="shared" si="6"/>
        <v>188.21</v>
      </c>
      <c r="W16" s="112">
        <f t="shared" si="7"/>
        <v>188.21</v>
      </c>
      <c r="X16" s="113">
        <f t="shared" si="8"/>
        <v>0</v>
      </c>
      <c r="Y16" s="112">
        <f t="shared" si="9"/>
        <v>0</v>
      </c>
      <c r="Z16" s="114">
        <f t="shared" si="10"/>
        <v>188.21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450</v>
      </c>
      <c r="E17" s="77">
        <v>43348</v>
      </c>
      <c r="F17" s="78">
        <v>240.9</v>
      </c>
      <c r="G17" s="61"/>
      <c r="H17" s="206"/>
      <c r="I17" s="61"/>
      <c r="J17" s="63">
        <f t="shared" si="2"/>
        <v>240.9</v>
      </c>
      <c r="L17" s="64">
        <f t="shared" si="3"/>
        <v>240.9</v>
      </c>
      <c r="N17" s="186">
        <f t="shared" si="11"/>
        <v>8</v>
      </c>
      <c r="O17" s="105" t="s">
        <v>37</v>
      </c>
      <c r="P17" s="188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450</v>
      </c>
      <c r="U17" s="110">
        <f t="shared" si="5"/>
        <v>43348</v>
      </c>
      <c r="V17" s="111">
        <f t="shared" si="6"/>
        <v>240.9</v>
      </c>
      <c r="W17" s="112">
        <f t="shared" si="7"/>
        <v>240.9</v>
      </c>
      <c r="X17" s="113">
        <f t="shared" si="8"/>
        <v>0</v>
      </c>
      <c r="Y17" s="112">
        <f t="shared" si="9"/>
        <v>0</v>
      </c>
      <c r="Z17" s="114">
        <f t="shared" si="10"/>
        <v>240.9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9</v>
      </c>
      <c r="E18" s="66">
        <v>43348</v>
      </c>
      <c r="F18" s="78">
        <v>119.64</v>
      </c>
      <c r="G18" s="61"/>
      <c r="H18" s="206"/>
      <c r="I18" s="61"/>
      <c r="J18" s="63">
        <f t="shared" si="2"/>
        <v>119.64</v>
      </c>
      <c r="L18" s="64">
        <f t="shared" si="3"/>
        <v>119.64</v>
      </c>
      <c r="N18" s="186">
        <f t="shared" si="11"/>
        <v>9</v>
      </c>
      <c r="O18" s="105" t="s">
        <v>37</v>
      </c>
      <c r="P18" s="188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9</v>
      </c>
      <c r="U18" s="110">
        <f t="shared" si="5"/>
        <v>43348</v>
      </c>
      <c r="V18" s="111">
        <f t="shared" si="6"/>
        <v>119.64</v>
      </c>
      <c r="W18" s="112">
        <f t="shared" si="7"/>
        <v>119.64</v>
      </c>
      <c r="X18" s="113">
        <f t="shared" si="8"/>
        <v>0</v>
      </c>
      <c r="Y18" s="112">
        <f t="shared" si="9"/>
        <v>0</v>
      </c>
      <c r="Z18" s="114">
        <f t="shared" si="10"/>
        <v>119.64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1296</v>
      </c>
      <c r="E19" s="66">
        <v>43348</v>
      </c>
      <c r="F19" s="78">
        <v>72.72</v>
      </c>
      <c r="G19" s="61"/>
      <c r="H19" s="206"/>
      <c r="I19" s="61"/>
      <c r="J19" s="63">
        <f t="shared" si="2"/>
        <v>72.72</v>
      </c>
      <c r="L19" s="64">
        <f t="shared" si="3"/>
        <v>72.72</v>
      </c>
      <c r="N19" s="186">
        <f t="shared" si="11"/>
        <v>10</v>
      </c>
      <c r="O19" s="105" t="s">
        <v>37</v>
      </c>
      <c r="P19" s="188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1296</v>
      </c>
      <c r="U19" s="110">
        <f t="shared" si="5"/>
        <v>43348</v>
      </c>
      <c r="V19" s="111">
        <f t="shared" si="6"/>
        <v>72.72</v>
      </c>
      <c r="W19" s="112">
        <f t="shared" si="7"/>
        <v>72.72</v>
      </c>
      <c r="X19" s="113">
        <f t="shared" si="8"/>
        <v>0</v>
      </c>
      <c r="Y19" s="112">
        <f t="shared" si="9"/>
        <v>0</v>
      </c>
      <c r="Z19" s="114">
        <f t="shared" si="10"/>
        <v>72.72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5071</v>
      </c>
      <c r="E20" s="66">
        <v>43348</v>
      </c>
      <c r="F20" s="67">
        <v>43.91</v>
      </c>
      <c r="G20" s="61"/>
      <c r="H20" s="206"/>
      <c r="I20" s="61"/>
      <c r="J20" s="63">
        <f t="shared" si="2"/>
        <v>43.91</v>
      </c>
      <c r="L20" s="64">
        <f t="shared" si="3"/>
        <v>43.91</v>
      </c>
      <c r="N20" s="186">
        <f t="shared" si="11"/>
        <v>11</v>
      </c>
      <c r="O20" s="105" t="s">
        <v>37</v>
      </c>
      <c r="P20" s="188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5071</v>
      </c>
      <c r="U20" s="110">
        <f t="shared" si="5"/>
        <v>43348</v>
      </c>
      <c r="V20" s="111">
        <f t="shared" si="6"/>
        <v>43.91</v>
      </c>
      <c r="W20" s="112">
        <f t="shared" si="7"/>
        <v>43.91</v>
      </c>
      <c r="X20" s="113">
        <f t="shared" si="8"/>
        <v>0</v>
      </c>
      <c r="Y20" s="112">
        <f t="shared" si="9"/>
        <v>0</v>
      </c>
      <c r="Z20" s="114">
        <f t="shared" si="10"/>
        <v>43.91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1723</v>
      </c>
      <c r="E21" s="66">
        <v>43349</v>
      </c>
      <c r="F21" s="67">
        <v>113.71</v>
      </c>
      <c r="G21" s="61"/>
      <c r="H21" s="206"/>
      <c r="I21" s="61"/>
      <c r="J21" s="63">
        <f t="shared" si="2"/>
        <v>113.71</v>
      </c>
      <c r="L21" s="64">
        <f t="shared" si="3"/>
        <v>113.71</v>
      </c>
      <c r="N21" s="186">
        <f t="shared" si="11"/>
        <v>12</v>
      </c>
      <c r="O21" s="105" t="s">
        <v>37</v>
      </c>
      <c r="P21" s="188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1723</v>
      </c>
      <c r="U21" s="110">
        <f t="shared" si="5"/>
        <v>43349</v>
      </c>
      <c r="V21" s="111">
        <f t="shared" si="6"/>
        <v>113.71</v>
      </c>
      <c r="W21" s="112">
        <f t="shared" si="7"/>
        <v>113.71</v>
      </c>
      <c r="X21" s="113">
        <f t="shared" si="8"/>
        <v>0</v>
      </c>
      <c r="Y21" s="112">
        <f t="shared" si="9"/>
        <v>0</v>
      </c>
      <c r="Z21" s="114">
        <f t="shared" si="10"/>
        <v>113.71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453</v>
      </c>
      <c r="E22" s="77">
        <v>43349</v>
      </c>
      <c r="F22" s="78">
        <v>130.5</v>
      </c>
      <c r="G22" s="61"/>
      <c r="H22" s="206"/>
      <c r="I22" s="61"/>
      <c r="J22" s="63">
        <f t="shared" si="2"/>
        <v>130.5</v>
      </c>
      <c r="L22" s="64">
        <f t="shared" si="3"/>
        <v>130.5</v>
      </c>
      <c r="N22" s="186">
        <f t="shared" si="11"/>
        <v>13</v>
      </c>
      <c r="O22" s="105" t="s">
        <v>37</v>
      </c>
      <c r="P22" s="188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453</v>
      </c>
      <c r="U22" s="110">
        <f t="shared" si="5"/>
        <v>43349</v>
      </c>
      <c r="V22" s="111">
        <f t="shared" si="6"/>
        <v>130.5</v>
      </c>
      <c r="W22" s="112">
        <f t="shared" si="7"/>
        <v>130.5</v>
      </c>
      <c r="X22" s="113">
        <f t="shared" si="8"/>
        <v>0</v>
      </c>
      <c r="Y22" s="112">
        <f t="shared" si="9"/>
        <v>0</v>
      </c>
      <c r="Z22" s="114">
        <f t="shared" si="10"/>
        <v>130.5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8978</v>
      </c>
      <c r="E23" s="77">
        <v>43349</v>
      </c>
      <c r="F23" s="78">
        <v>250.41</v>
      </c>
      <c r="G23" s="61"/>
      <c r="H23" s="206"/>
      <c r="I23" s="61"/>
      <c r="J23" s="63">
        <f t="shared" si="2"/>
        <v>250.41</v>
      </c>
      <c r="L23" s="64">
        <f t="shared" si="3"/>
        <v>250.41</v>
      </c>
      <c r="N23" s="186">
        <f t="shared" si="11"/>
        <v>14</v>
      </c>
      <c r="O23" s="105" t="s">
        <v>37</v>
      </c>
      <c r="P23" s="188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8978</v>
      </c>
      <c r="U23" s="110">
        <f t="shared" si="5"/>
        <v>43349</v>
      </c>
      <c r="V23" s="111">
        <f t="shared" si="6"/>
        <v>250.41</v>
      </c>
      <c r="W23" s="112">
        <f t="shared" si="7"/>
        <v>250.41</v>
      </c>
      <c r="X23" s="113">
        <f t="shared" si="8"/>
        <v>0</v>
      </c>
      <c r="Y23" s="112">
        <f t="shared" si="9"/>
        <v>0</v>
      </c>
      <c r="Z23" s="114">
        <f t="shared" si="10"/>
        <v>250.41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1297</v>
      </c>
      <c r="E24" s="77">
        <v>43348</v>
      </c>
      <c r="F24" s="67">
        <v>103.54</v>
      </c>
      <c r="G24" s="61"/>
      <c r="H24" s="206"/>
      <c r="I24" s="61"/>
      <c r="J24" s="63">
        <f t="shared" si="2"/>
        <v>103.54</v>
      </c>
      <c r="L24" s="64">
        <f t="shared" si="3"/>
        <v>103.54</v>
      </c>
      <c r="N24" s="186">
        <f t="shared" si="11"/>
        <v>15</v>
      </c>
      <c r="O24" s="105" t="s">
        <v>37</v>
      </c>
      <c r="P24" s="188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1297</v>
      </c>
      <c r="U24" s="110">
        <f t="shared" si="5"/>
        <v>43348</v>
      </c>
      <c r="V24" s="111">
        <f t="shared" si="6"/>
        <v>103.54</v>
      </c>
      <c r="W24" s="112">
        <f t="shared" si="7"/>
        <v>103.54</v>
      </c>
      <c r="X24" s="113">
        <f t="shared" si="8"/>
        <v>0</v>
      </c>
      <c r="Y24" s="112">
        <f t="shared" si="9"/>
        <v>0</v>
      </c>
      <c r="Z24" s="114">
        <f t="shared" si="10"/>
        <v>103.54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486</v>
      </c>
      <c r="E25" s="77">
        <v>43349</v>
      </c>
      <c r="F25" s="67">
        <v>67.73</v>
      </c>
      <c r="G25" s="61"/>
      <c r="H25" s="206"/>
      <c r="I25" s="61"/>
      <c r="J25" s="63">
        <f t="shared" si="2"/>
        <v>67.73</v>
      </c>
      <c r="L25" s="64">
        <f t="shared" si="3"/>
        <v>67.73</v>
      </c>
      <c r="N25" s="186">
        <f t="shared" si="11"/>
        <v>16</v>
      </c>
      <c r="O25" s="105" t="s">
        <v>37</v>
      </c>
      <c r="P25" s="188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486</v>
      </c>
      <c r="U25" s="110">
        <f t="shared" si="5"/>
        <v>43349</v>
      </c>
      <c r="V25" s="111">
        <f t="shared" si="6"/>
        <v>67.73</v>
      </c>
      <c r="W25" s="112">
        <f t="shared" si="7"/>
        <v>67.73</v>
      </c>
      <c r="X25" s="113">
        <f t="shared" si="8"/>
        <v>0</v>
      </c>
      <c r="Y25" s="112">
        <f t="shared" si="9"/>
        <v>0</v>
      </c>
      <c r="Z25" s="114">
        <f t="shared" si="10"/>
        <v>67.73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455</v>
      </c>
      <c r="E26" s="77">
        <v>43350</v>
      </c>
      <c r="F26" s="78">
        <v>40.45</v>
      </c>
      <c r="G26" s="61"/>
      <c r="H26" s="206"/>
      <c r="I26" s="61"/>
      <c r="J26" s="63">
        <f aca="true" t="shared" si="14" ref="J26:J43">F26-G26-H26-I26</f>
        <v>40.45</v>
      </c>
      <c r="L26" s="64">
        <f aca="true" t="shared" si="15" ref="L26:L47">F26</f>
        <v>40.45</v>
      </c>
      <c r="N26" s="186">
        <f t="shared" si="11"/>
        <v>17</v>
      </c>
      <c r="O26" s="105" t="s">
        <v>37</v>
      </c>
      <c r="P26" s="188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455</v>
      </c>
      <c r="U26" s="110">
        <f aca="true" t="shared" si="17" ref="U26:U43">IF(E26=0,"0",E26)</f>
        <v>43350</v>
      </c>
      <c r="V26" s="111">
        <f aca="true" t="shared" si="18" ref="V26:V43">F26</f>
        <v>40.45</v>
      </c>
      <c r="W26" s="112">
        <f aca="true" t="shared" si="19" ref="W26:W43">V26-X26</f>
        <v>40.45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40.45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454</v>
      </c>
      <c r="E27" s="77">
        <v>43350</v>
      </c>
      <c r="F27" s="67">
        <v>220.69</v>
      </c>
      <c r="G27" s="61"/>
      <c r="H27" s="206"/>
      <c r="I27" s="61"/>
      <c r="J27" s="63">
        <f t="shared" si="14"/>
        <v>220.69</v>
      </c>
      <c r="L27" s="64">
        <f t="shared" si="15"/>
        <v>220.69</v>
      </c>
      <c r="N27" s="186">
        <f t="shared" si="11"/>
        <v>18</v>
      </c>
      <c r="O27" s="105" t="s">
        <v>37</v>
      </c>
      <c r="P27" s="188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454</v>
      </c>
      <c r="U27" s="110">
        <f t="shared" si="17"/>
        <v>43350</v>
      </c>
      <c r="V27" s="111">
        <f t="shared" si="18"/>
        <v>220.69</v>
      </c>
      <c r="W27" s="112">
        <f t="shared" si="19"/>
        <v>220.69</v>
      </c>
      <c r="X27" s="113">
        <f t="shared" si="20"/>
        <v>0</v>
      </c>
      <c r="Y27" s="112">
        <f t="shared" si="21"/>
        <v>0</v>
      </c>
      <c r="Z27" s="114">
        <f t="shared" si="22"/>
        <v>220.69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489</v>
      </c>
      <c r="E28" s="77">
        <v>43350</v>
      </c>
      <c r="F28" s="67">
        <v>36.19</v>
      </c>
      <c r="G28" s="61"/>
      <c r="H28" s="206"/>
      <c r="I28" s="61"/>
      <c r="J28" s="63">
        <f t="shared" si="14"/>
        <v>36.19</v>
      </c>
      <c r="L28" s="64">
        <f t="shared" si="15"/>
        <v>36.19</v>
      </c>
      <c r="N28" s="186">
        <f t="shared" si="11"/>
        <v>19</v>
      </c>
      <c r="O28" s="105" t="s">
        <v>37</v>
      </c>
      <c r="P28" s="188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489</v>
      </c>
      <c r="U28" s="110">
        <f t="shared" si="17"/>
        <v>43350</v>
      </c>
      <c r="V28" s="111">
        <f t="shared" si="18"/>
        <v>36.19</v>
      </c>
      <c r="W28" s="112">
        <f t="shared" si="19"/>
        <v>36.19</v>
      </c>
      <c r="X28" s="113">
        <f t="shared" si="20"/>
        <v>0</v>
      </c>
      <c r="Y28" s="112">
        <f t="shared" si="21"/>
        <v>0</v>
      </c>
      <c r="Z28" s="114">
        <f t="shared" si="22"/>
        <v>36.19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456</v>
      </c>
      <c r="E29" s="77">
        <v>43350</v>
      </c>
      <c r="F29" s="67">
        <v>164.67</v>
      </c>
      <c r="G29" s="61"/>
      <c r="H29" s="206"/>
      <c r="I29" s="61"/>
      <c r="J29" s="63">
        <f t="shared" si="14"/>
        <v>164.67</v>
      </c>
      <c r="L29" s="64">
        <f t="shared" si="15"/>
        <v>164.67</v>
      </c>
      <c r="N29" s="186">
        <f t="shared" si="11"/>
        <v>20</v>
      </c>
      <c r="O29" s="105" t="s">
        <v>37</v>
      </c>
      <c r="P29" s="188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456</v>
      </c>
      <c r="U29" s="110">
        <f t="shared" si="17"/>
        <v>43350</v>
      </c>
      <c r="V29" s="111">
        <f t="shared" si="18"/>
        <v>164.67</v>
      </c>
      <c r="W29" s="112">
        <f t="shared" si="19"/>
        <v>164.67</v>
      </c>
      <c r="X29" s="113">
        <f t="shared" si="20"/>
        <v>0</v>
      </c>
      <c r="Y29" s="112">
        <f t="shared" si="21"/>
        <v>0</v>
      </c>
      <c r="Z29" s="114">
        <f t="shared" si="22"/>
        <v>164.67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492</v>
      </c>
      <c r="E30" s="77">
        <v>43353</v>
      </c>
      <c r="F30" s="78">
        <v>55.74</v>
      </c>
      <c r="G30" s="61"/>
      <c r="H30" s="206"/>
      <c r="I30" s="61"/>
      <c r="J30" s="63">
        <f t="shared" si="14"/>
        <v>55.74</v>
      </c>
      <c r="L30" s="64">
        <f t="shared" si="15"/>
        <v>55.74</v>
      </c>
      <c r="N30" s="186">
        <f t="shared" si="11"/>
        <v>21</v>
      </c>
      <c r="O30" s="105" t="s">
        <v>37</v>
      </c>
      <c r="P30" s="188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492</v>
      </c>
      <c r="U30" s="110">
        <f t="shared" si="17"/>
        <v>43353</v>
      </c>
      <c r="V30" s="111">
        <f t="shared" si="18"/>
        <v>55.74</v>
      </c>
      <c r="W30" s="112">
        <f t="shared" si="19"/>
        <v>55.74</v>
      </c>
      <c r="X30" s="113">
        <f t="shared" si="20"/>
        <v>0</v>
      </c>
      <c r="Y30" s="112">
        <f t="shared" si="21"/>
        <v>0</v>
      </c>
      <c r="Z30" s="114">
        <f t="shared" si="22"/>
        <v>55.74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496</v>
      </c>
      <c r="E31" s="77">
        <v>43354</v>
      </c>
      <c r="F31" s="67">
        <v>88.26</v>
      </c>
      <c r="G31" s="61"/>
      <c r="H31" s="206"/>
      <c r="I31" s="61"/>
      <c r="J31" s="63">
        <f t="shared" si="14"/>
        <v>88.26</v>
      </c>
      <c r="L31" s="64">
        <f t="shared" si="15"/>
        <v>88.26</v>
      </c>
      <c r="N31" s="186">
        <f t="shared" si="11"/>
        <v>22</v>
      </c>
      <c r="O31" s="105" t="s">
        <v>37</v>
      </c>
      <c r="P31" s="188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496</v>
      </c>
      <c r="U31" s="110">
        <f t="shared" si="17"/>
        <v>43354</v>
      </c>
      <c r="V31" s="111">
        <f t="shared" si="18"/>
        <v>88.26</v>
      </c>
      <c r="W31" s="112">
        <f t="shared" si="19"/>
        <v>88.26</v>
      </c>
      <c r="X31" s="113">
        <f t="shared" si="20"/>
        <v>0</v>
      </c>
      <c r="Y31" s="112">
        <f t="shared" si="21"/>
        <v>0</v>
      </c>
      <c r="Z31" s="114">
        <f t="shared" si="22"/>
        <v>88.26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495</v>
      </c>
      <c r="E32" s="77">
        <v>43354</v>
      </c>
      <c r="F32" s="78">
        <v>140.99</v>
      </c>
      <c r="G32" s="61"/>
      <c r="H32" s="206"/>
      <c r="I32" s="61"/>
      <c r="J32" s="63">
        <f t="shared" si="14"/>
        <v>140.99</v>
      </c>
      <c r="L32" s="64">
        <f t="shared" si="15"/>
        <v>140.99</v>
      </c>
      <c r="N32" s="186">
        <f t="shared" si="11"/>
        <v>23</v>
      </c>
      <c r="O32" s="105" t="s">
        <v>37</v>
      </c>
      <c r="P32" s="188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495</v>
      </c>
      <c r="U32" s="110">
        <f t="shared" si="17"/>
        <v>43354</v>
      </c>
      <c r="V32" s="111">
        <f t="shared" si="18"/>
        <v>140.99</v>
      </c>
      <c r="W32" s="112">
        <f t="shared" si="19"/>
        <v>140.99</v>
      </c>
      <c r="X32" s="113">
        <f t="shared" si="20"/>
        <v>0</v>
      </c>
      <c r="Y32" s="112">
        <f t="shared" si="21"/>
        <v>0</v>
      </c>
      <c r="Z32" s="114">
        <f t="shared" si="22"/>
        <v>140.99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401</v>
      </c>
      <c r="E33" s="77">
        <v>43354</v>
      </c>
      <c r="F33" s="78">
        <v>54.65</v>
      </c>
      <c r="G33" s="61"/>
      <c r="H33" s="206"/>
      <c r="I33" s="61"/>
      <c r="J33" s="63">
        <f t="shared" si="14"/>
        <v>54.65</v>
      </c>
      <c r="L33" s="64">
        <f t="shared" si="15"/>
        <v>54.65</v>
      </c>
      <c r="N33" s="186">
        <f t="shared" si="11"/>
        <v>24</v>
      </c>
      <c r="O33" s="105" t="s">
        <v>37</v>
      </c>
      <c r="P33" s="188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401</v>
      </c>
      <c r="U33" s="110">
        <f t="shared" si="17"/>
        <v>43354</v>
      </c>
      <c r="V33" s="111">
        <f t="shared" si="18"/>
        <v>54.65</v>
      </c>
      <c r="W33" s="112">
        <f t="shared" si="19"/>
        <v>54.65</v>
      </c>
      <c r="X33" s="113">
        <f t="shared" si="20"/>
        <v>0</v>
      </c>
      <c r="Y33" s="112">
        <f t="shared" si="21"/>
        <v>0</v>
      </c>
      <c r="Z33" s="114">
        <f t="shared" si="22"/>
        <v>54.65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298091</v>
      </c>
      <c r="E34" s="77">
        <v>43356</v>
      </c>
      <c r="F34" s="78">
        <v>45.63</v>
      </c>
      <c r="G34" s="61"/>
      <c r="H34" s="206"/>
      <c r="I34" s="61"/>
      <c r="J34" s="63">
        <f t="shared" si="14"/>
        <v>45.63</v>
      </c>
      <c r="L34" s="64">
        <f t="shared" si="15"/>
        <v>45.63</v>
      </c>
      <c r="N34" s="186">
        <f t="shared" si="11"/>
        <v>25</v>
      </c>
      <c r="O34" s="105" t="s">
        <v>37</v>
      </c>
      <c r="P34" s="188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298091</v>
      </c>
      <c r="U34" s="110">
        <f t="shared" si="17"/>
        <v>43356</v>
      </c>
      <c r="V34" s="111">
        <f t="shared" si="18"/>
        <v>45.63</v>
      </c>
      <c r="W34" s="112">
        <f t="shared" si="19"/>
        <v>45.63</v>
      </c>
      <c r="X34" s="113">
        <f t="shared" si="20"/>
        <v>0</v>
      </c>
      <c r="Y34" s="112">
        <f t="shared" si="21"/>
        <v>0</v>
      </c>
      <c r="Z34" s="114">
        <f t="shared" si="22"/>
        <v>45.63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457</v>
      </c>
      <c r="E35" s="77">
        <v>43353</v>
      </c>
      <c r="F35" s="67">
        <v>325.91</v>
      </c>
      <c r="G35" s="61"/>
      <c r="H35" s="206"/>
      <c r="I35" s="61"/>
      <c r="J35" s="63">
        <f t="shared" si="14"/>
        <v>325.91</v>
      </c>
      <c r="L35" s="64">
        <f t="shared" si="15"/>
        <v>325.91</v>
      </c>
      <c r="N35" s="186">
        <f t="shared" si="11"/>
        <v>26</v>
      </c>
      <c r="O35" s="105" t="s">
        <v>37</v>
      </c>
      <c r="P35" s="188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457</v>
      </c>
      <c r="U35" s="110">
        <f t="shared" si="17"/>
        <v>43353</v>
      </c>
      <c r="V35" s="111">
        <f t="shared" si="18"/>
        <v>325.91</v>
      </c>
      <c r="W35" s="112">
        <f t="shared" si="19"/>
        <v>325.91</v>
      </c>
      <c r="X35" s="113">
        <f t="shared" si="20"/>
        <v>0</v>
      </c>
      <c r="Y35" s="112">
        <f t="shared" si="21"/>
        <v>0</v>
      </c>
      <c r="Z35" s="114">
        <f t="shared" si="22"/>
        <v>325.91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461</v>
      </c>
      <c r="E36" s="77">
        <v>43356</v>
      </c>
      <c r="F36" s="67">
        <v>29.42</v>
      </c>
      <c r="G36" s="61"/>
      <c r="H36" s="206"/>
      <c r="I36" s="61"/>
      <c r="J36" s="63">
        <f t="shared" si="14"/>
        <v>29.42</v>
      </c>
      <c r="L36" s="64">
        <f t="shared" si="15"/>
        <v>29.42</v>
      </c>
      <c r="N36" s="186">
        <f t="shared" si="11"/>
        <v>27</v>
      </c>
      <c r="O36" s="105" t="s">
        <v>37</v>
      </c>
      <c r="P36" s="188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461</v>
      </c>
      <c r="U36" s="110">
        <f t="shared" si="17"/>
        <v>43356</v>
      </c>
      <c r="V36" s="111">
        <f t="shared" si="18"/>
        <v>29.42</v>
      </c>
      <c r="W36" s="112">
        <f t="shared" si="19"/>
        <v>29.42</v>
      </c>
      <c r="X36" s="113">
        <f t="shared" si="20"/>
        <v>0</v>
      </c>
      <c r="Y36" s="112">
        <f t="shared" si="21"/>
        <v>0</v>
      </c>
      <c r="Z36" s="114">
        <f t="shared" si="22"/>
        <v>29.42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463</v>
      </c>
      <c r="E37" s="77">
        <v>43356</v>
      </c>
      <c r="F37" s="67">
        <v>56.5</v>
      </c>
      <c r="G37" s="61"/>
      <c r="H37" s="206"/>
      <c r="I37" s="61"/>
      <c r="J37" s="63">
        <f t="shared" si="14"/>
        <v>56.5</v>
      </c>
      <c r="L37" s="64">
        <f t="shared" si="15"/>
        <v>56.5</v>
      </c>
      <c r="N37" s="186">
        <f t="shared" si="11"/>
        <v>28</v>
      </c>
      <c r="O37" s="105" t="s">
        <v>37</v>
      </c>
      <c r="P37" s="188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463</v>
      </c>
      <c r="U37" s="110">
        <f t="shared" si="17"/>
        <v>43356</v>
      </c>
      <c r="V37" s="111">
        <f t="shared" si="18"/>
        <v>56.5</v>
      </c>
      <c r="W37" s="112">
        <f t="shared" si="19"/>
        <v>56.5</v>
      </c>
      <c r="X37" s="113">
        <f t="shared" si="20"/>
        <v>0</v>
      </c>
      <c r="Y37" s="112">
        <f t="shared" si="21"/>
        <v>0</v>
      </c>
      <c r="Z37" s="114">
        <f t="shared" si="22"/>
        <v>56.5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912400203</v>
      </c>
      <c r="E38" s="77">
        <v>43355</v>
      </c>
      <c r="F38" s="67">
        <v>120.95</v>
      </c>
      <c r="G38" s="61"/>
      <c r="H38" s="206"/>
      <c r="I38" s="61"/>
      <c r="J38" s="63">
        <f t="shared" si="14"/>
        <v>120.95</v>
      </c>
      <c r="L38" s="64">
        <f t="shared" si="15"/>
        <v>120.95</v>
      </c>
      <c r="N38" s="186">
        <f t="shared" si="11"/>
        <v>29</v>
      </c>
      <c r="O38" s="105" t="s">
        <v>37</v>
      </c>
      <c r="P38" s="188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912400203</v>
      </c>
      <c r="U38" s="110">
        <f t="shared" si="17"/>
        <v>43355</v>
      </c>
      <c r="V38" s="111">
        <f t="shared" si="18"/>
        <v>120.95</v>
      </c>
      <c r="W38" s="112">
        <f t="shared" si="19"/>
        <v>120.95</v>
      </c>
      <c r="X38" s="113">
        <f t="shared" si="20"/>
        <v>0</v>
      </c>
      <c r="Y38" s="112">
        <f t="shared" si="21"/>
        <v>0</v>
      </c>
      <c r="Z38" s="114">
        <f t="shared" si="22"/>
        <v>120.95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255</v>
      </c>
      <c r="E39" s="77">
        <v>43356</v>
      </c>
      <c r="F39" s="67">
        <v>182.35</v>
      </c>
      <c r="G39" s="61"/>
      <c r="H39" s="206"/>
      <c r="I39" s="61"/>
      <c r="J39" s="63">
        <f t="shared" si="14"/>
        <v>182.35</v>
      </c>
      <c r="L39" s="64">
        <f t="shared" si="15"/>
        <v>182.35</v>
      </c>
      <c r="N39" s="186">
        <f t="shared" si="11"/>
        <v>30</v>
      </c>
      <c r="O39" s="105" t="s">
        <v>37</v>
      </c>
      <c r="P39" s="188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255</v>
      </c>
      <c r="U39" s="110">
        <f t="shared" si="17"/>
        <v>43356</v>
      </c>
      <c r="V39" s="111">
        <f t="shared" si="18"/>
        <v>182.35</v>
      </c>
      <c r="W39" s="112">
        <f t="shared" si="19"/>
        <v>182.35</v>
      </c>
      <c r="X39" s="113">
        <f t="shared" si="20"/>
        <v>0</v>
      </c>
      <c r="Y39" s="112">
        <f t="shared" si="21"/>
        <v>0</v>
      </c>
      <c r="Z39" s="114">
        <f t="shared" si="22"/>
        <v>182.35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5072</v>
      </c>
      <c r="E40" s="77">
        <v>43360</v>
      </c>
      <c r="F40" s="67">
        <v>25.35</v>
      </c>
      <c r="G40" s="61"/>
      <c r="H40" s="206"/>
      <c r="I40" s="61"/>
      <c r="J40" s="63">
        <f t="shared" si="14"/>
        <v>25.35</v>
      </c>
      <c r="L40" s="64">
        <f t="shared" si="15"/>
        <v>25.35</v>
      </c>
      <c r="N40" s="186">
        <f t="shared" si="11"/>
        <v>31</v>
      </c>
      <c r="O40" s="105" t="s">
        <v>37</v>
      </c>
      <c r="P40" s="188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5072</v>
      </c>
      <c r="U40" s="110">
        <f t="shared" si="17"/>
        <v>43360</v>
      </c>
      <c r="V40" s="111">
        <f t="shared" si="18"/>
        <v>25.35</v>
      </c>
      <c r="W40" s="112">
        <f t="shared" si="19"/>
        <v>25.35</v>
      </c>
      <c r="X40" s="113">
        <f t="shared" si="20"/>
        <v>0</v>
      </c>
      <c r="Y40" s="112">
        <f t="shared" si="21"/>
        <v>0</v>
      </c>
      <c r="Z40" s="114">
        <f t="shared" si="22"/>
        <v>25.35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1303</v>
      </c>
      <c r="E41" s="77">
        <v>43360</v>
      </c>
      <c r="F41" s="67">
        <v>154.64</v>
      </c>
      <c r="G41" s="61"/>
      <c r="H41" s="206"/>
      <c r="I41" s="61"/>
      <c r="J41" s="63">
        <f t="shared" si="14"/>
        <v>154.64</v>
      </c>
      <c r="L41" s="64">
        <f t="shared" si="15"/>
        <v>154.64</v>
      </c>
      <c r="N41" s="186">
        <f t="shared" si="11"/>
        <v>32</v>
      </c>
      <c r="O41" s="105" t="s">
        <v>37</v>
      </c>
      <c r="P41" s="188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1303</v>
      </c>
      <c r="U41" s="110">
        <f t="shared" si="17"/>
        <v>43360</v>
      </c>
      <c r="V41" s="111">
        <f t="shared" si="18"/>
        <v>154.64</v>
      </c>
      <c r="W41" s="112">
        <f t="shared" si="19"/>
        <v>154.64</v>
      </c>
      <c r="X41" s="113">
        <f t="shared" si="20"/>
        <v>0</v>
      </c>
      <c r="Y41" s="112">
        <f t="shared" si="21"/>
        <v>0</v>
      </c>
      <c r="Z41" s="114">
        <f t="shared" si="22"/>
        <v>154.64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701580022</v>
      </c>
      <c r="E42" s="77">
        <v>43356</v>
      </c>
      <c r="F42" s="142">
        <v>94.76</v>
      </c>
      <c r="G42" s="61"/>
      <c r="H42" s="206"/>
      <c r="I42" s="61"/>
      <c r="J42" s="63">
        <f t="shared" si="14"/>
        <v>94.76</v>
      </c>
      <c r="L42" s="64">
        <f t="shared" si="15"/>
        <v>94.76</v>
      </c>
      <c r="N42" s="186">
        <f t="shared" si="11"/>
        <v>33</v>
      </c>
      <c r="O42" s="105" t="s">
        <v>37</v>
      </c>
      <c r="P42" s="188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701580022</v>
      </c>
      <c r="U42" s="110">
        <f t="shared" si="17"/>
        <v>43356</v>
      </c>
      <c r="V42" s="111">
        <f t="shared" si="18"/>
        <v>94.76</v>
      </c>
      <c r="W42" s="112">
        <f t="shared" si="19"/>
        <v>94.76</v>
      </c>
      <c r="X42" s="113">
        <f t="shared" si="20"/>
        <v>0</v>
      </c>
      <c r="Y42" s="112">
        <f t="shared" si="21"/>
        <v>0</v>
      </c>
      <c r="Z42" s="114">
        <f t="shared" si="22"/>
        <v>94.76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466</v>
      </c>
      <c r="E43" s="77">
        <v>43357</v>
      </c>
      <c r="F43" s="67">
        <v>92.41</v>
      </c>
      <c r="G43" s="61"/>
      <c r="H43" s="206"/>
      <c r="I43" s="61"/>
      <c r="J43" s="63">
        <f t="shared" si="14"/>
        <v>92.41</v>
      </c>
      <c r="L43" s="64">
        <f t="shared" si="15"/>
        <v>92.41</v>
      </c>
      <c r="N43" s="186">
        <f t="shared" si="11"/>
        <v>34</v>
      </c>
      <c r="O43" s="105" t="s">
        <v>37</v>
      </c>
      <c r="P43" s="188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466</v>
      </c>
      <c r="U43" s="110">
        <f t="shared" si="17"/>
        <v>43357</v>
      </c>
      <c r="V43" s="111">
        <f t="shared" si="18"/>
        <v>92.41</v>
      </c>
      <c r="W43" s="112">
        <f t="shared" si="19"/>
        <v>92.41</v>
      </c>
      <c r="X43" s="113">
        <f t="shared" si="20"/>
        <v>0</v>
      </c>
      <c r="Y43" s="112">
        <f t="shared" si="21"/>
        <v>0</v>
      </c>
      <c r="Z43" s="114">
        <f t="shared" si="22"/>
        <v>92.41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469</v>
      </c>
      <c r="E44" s="77">
        <v>43361</v>
      </c>
      <c r="F44" s="67">
        <v>72.34</v>
      </c>
      <c r="G44" s="61"/>
      <c r="H44" s="206"/>
      <c r="I44" s="61"/>
      <c r="J44" s="63">
        <f aca="true" t="shared" si="23" ref="J44:J55">F44-G44-H44-I44</f>
        <v>72.34</v>
      </c>
      <c r="L44" s="64">
        <f t="shared" si="15"/>
        <v>72.34</v>
      </c>
      <c r="N44" s="186">
        <f t="shared" si="11"/>
        <v>35</v>
      </c>
      <c r="O44" s="105" t="s">
        <v>37</v>
      </c>
      <c r="P44" s="188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469</v>
      </c>
      <c r="U44" s="110">
        <f aca="true" t="shared" si="25" ref="U44:U55">IF(E44=0,"0",E44)</f>
        <v>43361</v>
      </c>
      <c r="V44" s="111">
        <f aca="true" t="shared" si="26" ref="V44:V55">F44</f>
        <v>72.34</v>
      </c>
      <c r="W44" s="112">
        <f aca="true" t="shared" si="27" ref="W44:W55">V44-X44</f>
        <v>72.34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72.34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701480075</v>
      </c>
      <c r="E45" s="77">
        <v>43363</v>
      </c>
      <c r="F45" s="67">
        <v>245.02</v>
      </c>
      <c r="G45" s="61"/>
      <c r="H45" s="206"/>
      <c r="I45" s="61"/>
      <c r="J45" s="63">
        <f t="shared" si="23"/>
        <v>245.02</v>
      </c>
      <c r="L45" s="64">
        <f t="shared" si="15"/>
        <v>245.02</v>
      </c>
      <c r="N45" s="186">
        <f t="shared" si="11"/>
        <v>36</v>
      </c>
      <c r="O45" s="105" t="s">
        <v>37</v>
      </c>
      <c r="P45" s="188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701480075</v>
      </c>
      <c r="U45" s="110">
        <f t="shared" si="25"/>
        <v>43363</v>
      </c>
      <c r="V45" s="111">
        <f t="shared" si="26"/>
        <v>245.02</v>
      </c>
      <c r="W45" s="112">
        <f t="shared" si="27"/>
        <v>245.02</v>
      </c>
      <c r="X45" s="113">
        <f t="shared" si="28"/>
        <v>0</v>
      </c>
      <c r="Y45" s="112">
        <f t="shared" si="29"/>
        <v>0</v>
      </c>
      <c r="Z45" s="114">
        <f t="shared" si="30"/>
        <v>245.02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476</v>
      </c>
      <c r="E46" s="77">
        <v>43363</v>
      </c>
      <c r="F46" s="78">
        <v>23.74</v>
      </c>
      <c r="G46" s="61"/>
      <c r="H46" s="206"/>
      <c r="I46" s="61"/>
      <c r="J46" s="63">
        <f t="shared" si="23"/>
        <v>23.74</v>
      </c>
      <c r="L46" s="64">
        <f>F46</f>
        <v>23.74</v>
      </c>
      <c r="N46" s="186">
        <f t="shared" si="11"/>
        <v>37</v>
      </c>
      <c r="O46" s="105" t="s">
        <v>37</v>
      </c>
      <c r="P46" s="188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476</v>
      </c>
      <c r="U46" s="110">
        <f t="shared" si="25"/>
        <v>43363</v>
      </c>
      <c r="V46" s="111">
        <f t="shared" si="26"/>
        <v>23.74</v>
      </c>
      <c r="W46" s="112">
        <f t="shared" si="27"/>
        <v>23.74</v>
      </c>
      <c r="X46" s="113">
        <f t="shared" si="28"/>
        <v>0</v>
      </c>
      <c r="Y46" s="112">
        <f t="shared" si="29"/>
        <v>0</v>
      </c>
      <c r="Z46" s="114">
        <f t="shared" si="30"/>
        <v>23.74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2</v>
      </c>
      <c r="E47" s="77">
        <v>43363</v>
      </c>
      <c r="F47" s="78">
        <v>307.3</v>
      </c>
      <c r="G47" s="61"/>
      <c r="H47" s="206"/>
      <c r="I47" s="61"/>
      <c r="J47" s="63">
        <f t="shared" si="23"/>
        <v>307.3</v>
      </c>
      <c r="L47" s="64">
        <f t="shared" si="15"/>
        <v>307.3</v>
      </c>
      <c r="N47" s="186">
        <f t="shared" si="11"/>
        <v>38</v>
      </c>
      <c r="O47" s="105" t="s">
        <v>37</v>
      </c>
      <c r="P47" s="188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2</v>
      </c>
      <c r="U47" s="110">
        <f t="shared" si="25"/>
        <v>43363</v>
      </c>
      <c r="V47" s="111">
        <f t="shared" si="26"/>
        <v>307.3</v>
      </c>
      <c r="W47" s="112">
        <f t="shared" si="27"/>
        <v>307.3</v>
      </c>
      <c r="X47" s="113">
        <f t="shared" si="28"/>
        <v>0</v>
      </c>
      <c r="Y47" s="112">
        <f t="shared" si="29"/>
        <v>0</v>
      </c>
      <c r="Z47" s="114">
        <f t="shared" si="30"/>
        <v>307.3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701580024</v>
      </c>
      <c r="E48" s="77">
        <v>43357</v>
      </c>
      <c r="F48" s="78">
        <v>182.11</v>
      </c>
      <c r="G48" s="61"/>
      <c r="H48" s="206"/>
      <c r="I48" s="61"/>
      <c r="J48" s="63">
        <f t="shared" si="23"/>
        <v>182.11</v>
      </c>
      <c r="L48" s="64">
        <f aca="true" t="shared" si="32" ref="L48:L55">F48</f>
        <v>182.11</v>
      </c>
      <c r="N48" s="186">
        <f t="shared" si="11"/>
        <v>39</v>
      </c>
      <c r="O48" s="105" t="s">
        <v>37</v>
      </c>
      <c r="P48" s="188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701580024</v>
      </c>
      <c r="U48" s="110">
        <f t="shared" si="25"/>
        <v>43357</v>
      </c>
      <c r="V48" s="111">
        <f t="shared" si="26"/>
        <v>182.11</v>
      </c>
      <c r="W48" s="112">
        <f t="shared" si="27"/>
        <v>182.11</v>
      </c>
      <c r="X48" s="113">
        <f t="shared" si="28"/>
        <v>0</v>
      </c>
      <c r="Y48" s="112">
        <f t="shared" si="29"/>
        <v>0</v>
      </c>
      <c r="Z48" s="114">
        <f t="shared" si="30"/>
        <v>182.11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701580023</v>
      </c>
      <c r="E49" s="77">
        <v>43357</v>
      </c>
      <c r="F49" s="67">
        <v>233.42</v>
      </c>
      <c r="G49" s="61"/>
      <c r="H49" s="206"/>
      <c r="I49" s="61"/>
      <c r="J49" s="63">
        <f t="shared" si="23"/>
        <v>233.42</v>
      </c>
      <c r="L49" s="64">
        <f t="shared" si="32"/>
        <v>233.42</v>
      </c>
      <c r="N49" s="186">
        <f t="shared" si="11"/>
        <v>40</v>
      </c>
      <c r="O49" s="105" t="s">
        <v>37</v>
      </c>
      <c r="P49" s="188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701580023</v>
      </c>
      <c r="U49" s="110">
        <f t="shared" si="25"/>
        <v>43357</v>
      </c>
      <c r="V49" s="111">
        <f t="shared" si="26"/>
        <v>233.42</v>
      </c>
      <c r="W49" s="112">
        <f t="shared" si="27"/>
        <v>233.42</v>
      </c>
      <c r="X49" s="113">
        <f t="shared" si="28"/>
        <v>0</v>
      </c>
      <c r="Y49" s="112">
        <f t="shared" si="29"/>
        <v>0</v>
      </c>
      <c r="Z49" s="114">
        <f t="shared" si="30"/>
        <v>233.42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701480073</v>
      </c>
      <c r="E50" s="77">
        <v>43360</v>
      </c>
      <c r="F50" s="67">
        <v>59.26</v>
      </c>
      <c r="G50" s="61"/>
      <c r="H50" s="206"/>
      <c r="I50" s="61"/>
      <c r="J50" s="63">
        <f t="shared" si="23"/>
        <v>59.26</v>
      </c>
      <c r="L50" s="64">
        <f t="shared" si="32"/>
        <v>59.26</v>
      </c>
      <c r="N50" s="186">
        <f t="shared" si="11"/>
        <v>41</v>
      </c>
      <c r="O50" s="105" t="s">
        <v>37</v>
      </c>
      <c r="P50" s="188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701480073</v>
      </c>
      <c r="U50" s="110">
        <f t="shared" si="25"/>
        <v>43360</v>
      </c>
      <c r="V50" s="111">
        <f t="shared" si="26"/>
        <v>59.26</v>
      </c>
      <c r="W50" s="112">
        <f t="shared" si="27"/>
        <v>59.26</v>
      </c>
      <c r="X50" s="113">
        <f t="shared" si="28"/>
        <v>0</v>
      </c>
      <c r="Y50" s="112">
        <f t="shared" si="29"/>
        <v>0</v>
      </c>
      <c r="Z50" s="114">
        <f t="shared" si="30"/>
        <v>59.26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470</v>
      </c>
      <c r="E51" s="77">
        <v>43361</v>
      </c>
      <c r="F51" s="67">
        <v>95.04</v>
      </c>
      <c r="G51" s="61"/>
      <c r="H51" s="206"/>
      <c r="I51" s="61"/>
      <c r="J51" s="63">
        <f t="shared" si="23"/>
        <v>95.04</v>
      </c>
      <c r="L51" s="64">
        <f t="shared" si="32"/>
        <v>95.04</v>
      </c>
      <c r="N51" s="186">
        <f t="shared" si="11"/>
        <v>42</v>
      </c>
      <c r="O51" s="105" t="s">
        <v>37</v>
      </c>
      <c r="P51" s="188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470</v>
      </c>
      <c r="U51" s="110">
        <f t="shared" si="25"/>
        <v>43361</v>
      </c>
      <c r="V51" s="111">
        <f t="shared" si="26"/>
        <v>95.04</v>
      </c>
      <c r="W51" s="112">
        <f t="shared" si="27"/>
        <v>95.04</v>
      </c>
      <c r="X51" s="113">
        <f t="shared" si="28"/>
        <v>0</v>
      </c>
      <c r="Y51" s="112">
        <f t="shared" si="29"/>
        <v>0</v>
      </c>
      <c r="Z51" s="114">
        <f t="shared" si="30"/>
        <v>95.04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478</v>
      </c>
      <c r="E52" s="77">
        <v>43364</v>
      </c>
      <c r="F52" s="67">
        <v>122.03</v>
      </c>
      <c r="G52" s="61"/>
      <c r="H52" s="206"/>
      <c r="I52" s="61"/>
      <c r="J52" s="63">
        <f t="shared" si="23"/>
        <v>122.03</v>
      </c>
      <c r="L52" s="64">
        <f t="shared" si="32"/>
        <v>122.03</v>
      </c>
      <c r="N52" s="186">
        <f t="shared" si="11"/>
        <v>43</v>
      </c>
      <c r="O52" s="105" t="s">
        <v>37</v>
      </c>
      <c r="P52" s="188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478</v>
      </c>
      <c r="U52" s="110">
        <f t="shared" si="25"/>
        <v>43364</v>
      </c>
      <c r="V52" s="111">
        <f t="shared" si="26"/>
        <v>122.03</v>
      </c>
      <c r="W52" s="112">
        <f t="shared" si="27"/>
        <v>122.03</v>
      </c>
      <c r="X52" s="113">
        <f t="shared" si="28"/>
        <v>0</v>
      </c>
      <c r="Y52" s="112">
        <f t="shared" si="29"/>
        <v>0</v>
      </c>
      <c r="Z52" s="114">
        <f t="shared" si="30"/>
        <v>122.03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37</v>
      </c>
      <c r="E53" s="77">
        <v>43364</v>
      </c>
      <c r="F53" s="78">
        <v>200.57</v>
      </c>
      <c r="G53" s="61"/>
      <c r="H53" s="206"/>
      <c r="I53" s="61"/>
      <c r="J53" s="63">
        <f t="shared" si="23"/>
        <v>200.57</v>
      </c>
      <c r="L53" s="64">
        <f t="shared" si="32"/>
        <v>200.57</v>
      </c>
      <c r="N53" s="186">
        <f t="shared" si="11"/>
        <v>44</v>
      </c>
      <c r="O53" s="105" t="s">
        <v>37</v>
      </c>
      <c r="P53" s="188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37</v>
      </c>
      <c r="U53" s="110">
        <f t="shared" si="25"/>
        <v>43364</v>
      </c>
      <c r="V53" s="111">
        <f t="shared" si="26"/>
        <v>200.57</v>
      </c>
      <c r="W53" s="112">
        <f t="shared" si="27"/>
        <v>200.57</v>
      </c>
      <c r="X53" s="113">
        <f t="shared" si="28"/>
        <v>0</v>
      </c>
      <c r="Y53" s="112">
        <f t="shared" si="29"/>
        <v>0</v>
      </c>
      <c r="Z53" s="114">
        <f t="shared" si="30"/>
        <v>200.57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479</v>
      </c>
      <c r="E54" s="77">
        <v>43364</v>
      </c>
      <c r="F54" s="78">
        <v>118.48</v>
      </c>
      <c r="G54" s="61"/>
      <c r="H54" s="206"/>
      <c r="I54" s="61"/>
      <c r="J54" s="63">
        <f t="shared" si="23"/>
        <v>118.48</v>
      </c>
      <c r="L54" s="64">
        <f t="shared" si="32"/>
        <v>118.48</v>
      </c>
      <c r="N54" s="186">
        <f t="shared" si="11"/>
        <v>45</v>
      </c>
      <c r="O54" s="105" t="s">
        <v>37</v>
      </c>
      <c r="P54" s="188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479</v>
      </c>
      <c r="U54" s="110">
        <f t="shared" si="25"/>
        <v>43364</v>
      </c>
      <c r="V54" s="111">
        <f t="shared" si="26"/>
        <v>118.48</v>
      </c>
      <c r="W54" s="112">
        <f t="shared" si="27"/>
        <v>118.48</v>
      </c>
      <c r="X54" s="113">
        <f t="shared" si="28"/>
        <v>0</v>
      </c>
      <c r="Y54" s="112">
        <f t="shared" si="29"/>
        <v>0</v>
      </c>
      <c r="Z54" s="114">
        <f t="shared" si="30"/>
        <v>118.48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1189</v>
      </c>
      <c r="E55" s="77">
        <v>43367</v>
      </c>
      <c r="F55" s="78">
        <v>9.75</v>
      </c>
      <c r="G55" s="61"/>
      <c r="H55" s="206"/>
      <c r="I55" s="61"/>
      <c r="J55" s="63">
        <f t="shared" si="23"/>
        <v>9.75</v>
      </c>
      <c r="L55" s="64">
        <f t="shared" si="32"/>
        <v>9.75</v>
      </c>
      <c r="N55" s="186">
        <f t="shared" si="11"/>
        <v>46</v>
      </c>
      <c r="O55" s="105" t="s">
        <v>37</v>
      </c>
      <c r="P55" s="188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1189</v>
      </c>
      <c r="U55" s="110">
        <f t="shared" si="25"/>
        <v>43367</v>
      </c>
      <c r="V55" s="111">
        <f t="shared" si="26"/>
        <v>9.75</v>
      </c>
      <c r="W55" s="112">
        <f t="shared" si="27"/>
        <v>9.75</v>
      </c>
      <c r="X55" s="113">
        <f t="shared" si="28"/>
        <v>0</v>
      </c>
      <c r="Y55" s="112">
        <f t="shared" si="29"/>
        <v>0</v>
      </c>
      <c r="Z55" s="114">
        <f t="shared" si="30"/>
        <v>9.75</v>
      </c>
    </row>
    <row r="56" spans="1:26" s="35" customFormat="1" ht="12.75">
      <c r="A56" s="160">
        <f aca="true" t="shared" si="33" ref="A56:A61">N56</f>
        <v>47</v>
      </c>
      <c r="B56" s="62" t="str">
        <f aca="true" t="shared" si="34" ref="B56:B61">O56</f>
        <v>SPITAL JUDETEAN BAIA MARE</v>
      </c>
      <c r="C56" s="76"/>
      <c r="D56" s="76">
        <v>480</v>
      </c>
      <c r="E56" s="77">
        <v>43367</v>
      </c>
      <c r="F56" s="67">
        <v>365.64</v>
      </c>
      <c r="G56" s="61"/>
      <c r="H56" s="206"/>
      <c r="I56" s="61"/>
      <c r="J56" s="63">
        <f aca="true" t="shared" si="35" ref="J56:J61">F56-G56-H56-I56</f>
        <v>365.64</v>
      </c>
      <c r="L56" s="64">
        <f aca="true" t="shared" si="36" ref="L56:L61">F56</f>
        <v>365.64</v>
      </c>
      <c r="N56" s="186">
        <f t="shared" si="11"/>
        <v>47</v>
      </c>
      <c r="O56" s="105" t="s">
        <v>37</v>
      </c>
      <c r="P56" s="188" t="s">
        <v>39</v>
      </c>
      <c r="Q56" s="106" t="s">
        <v>39</v>
      </c>
      <c r="R56" s="107" t="s">
        <v>51</v>
      </c>
      <c r="S56" s="108" t="s">
        <v>56</v>
      </c>
      <c r="T56" s="109">
        <f aca="true" t="shared" si="37" ref="T56:T61">D56</f>
        <v>480</v>
      </c>
      <c r="U56" s="110">
        <f aca="true" t="shared" si="38" ref="U56:U61">IF(E56=0,"0",E56)</f>
        <v>43367</v>
      </c>
      <c r="V56" s="111">
        <f aca="true" t="shared" si="39" ref="V56:V61">F56</f>
        <v>365.64</v>
      </c>
      <c r="W56" s="112">
        <f aca="true" t="shared" si="40" ref="W56:W61">V56-X56</f>
        <v>365.64</v>
      </c>
      <c r="X56" s="113">
        <f aca="true" t="shared" si="41" ref="X56:X61">I56</f>
        <v>0</v>
      </c>
      <c r="Y56" s="112">
        <f aca="true" t="shared" si="42" ref="Y56:Y61">G56+H56</f>
        <v>0</v>
      </c>
      <c r="Z56" s="114">
        <f aca="true" t="shared" si="43" ref="Z56:Z61">W56-Y56</f>
        <v>365.64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482</v>
      </c>
      <c r="E57" s="77">
        <v>43368</v>
      </c>
      <c r="F57" s="67">
        <v>163.96</v>
      </c>
      <c r="G57" s="61"/>
      <c r="H57" s="206"/>
      <c r="I57" s="61"/>
      <c r="J57" s="63">
        <f t="shared" si="35"/>
        <v>163.96</v>
      </c>
      <c r="L57" s="64">
        <f t="shared" si="36"/>
        <v>163.96</v>
      </c>
      <c r="N57" s="186">
        <f t="shared" si="11"/>
        <v>48</v>
      </c>
      <c r="O57" s="105" t="s">
        <v>37</v>
      </c>
      <c r="P57" s="188" t="s">
        <v>39</v>
      </c>
      <c r="Q57" s="106" t="s">
        <v>39</v>
      </c>
      <c r="R57" s="107" t="s">
        <v>51</v>
      </c>
      <c r="S57" s="108" t="s">
        <v>56</v>
      </c>
      <c r="T57" s="109">
        <f t="shared" si="37"/>
        <v>482</v>
      </c>
      <c r="U57" s="110">
        <f t="shared" si="38"/>
        <v>43368</v>
      </c>
      <c r="V57" s="111">
        <f t="shared" si="39"/>
        <v>163.96</v>
      </c>
      <c r="W57" s="112">
        <f t="shared" si="40"/>
        <v>163.96</v>
      </c>
      <c r="X57" s="113">
        <f t="shared" si="41"/>
        <v>0</v>
      </c>
      <c r="Y57" s="112">
        <f t="shared" si="42"/>
        <v>0</v>
      </c>
      <c r="Z57" s="114">
        <f t="shared" si="43"/>
        <v>163.96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483</v>
      </c>
      <c r="E58" s="77">
        <v>43368</v>
      </c>
      <c r="F58" s="67">
        <v>64.03</v>
      </c>
      <c r="G58" s="61"/>
      <c r="H58" s="206"/>
      <c r="I58" s="61"/>
      <c r="J58" s="63">
        <f t="shared" si="35"/>
        <v>64.03</v>
      </c>
      <c r="L58" s="64">
        <f t="shared" si="36"/>
        <v>64.03</v>
      </c>
      <c r="N58" s="186">
        <f t="shared" si="11"/>
        <v>49</v>
      </c>
      <c r="O58" s="105" t="s">
        <v>37</v>
      </c>
      <c r="P58" s="188" t="s">
        <v>39</v>
      </c>
      <c r="Q58" s="106" t="s">
        <v>39</v>
      </c>
      <c r="R58" s="107" t="s">
        <v>51</v>
      </c>
      <c r="S58" s="108" t="s">
        <v>56</v>
      </c>
      <c r="T58" s="109">
        <f t="shared" si="37"/>
        <v>483</v>
      </c>
      <c r="U58" s="110">
        <f t="shared" si="38"/>
        <v>43368</v>
      </c>
      <c r="V58" s="111">
        <f t="shared" si="39"/>
        <v>64.03</v>
      </c>
      <c r="W58" s="112">
        <f t="shared" si="40"/>
        <v>64.03</v>
      </c>
      <c r="X58" s="113">
        <f t="shared" si="41"/>
        <v>0</v>
      </c>
      <c r="Y58" s="112">
        <f t="shared" si="42"/>
        <v>0</v>
      </c>
      <c r="Z58" s="114">
        <f t="shared" si="43"/>
        <v>64.03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425</v>
      </c>
      <c r="E59" s="77">
        <v>43368</v>
      </c>
      <c r="F59" s="67">
        <v>249.96</v>
      </c>
      <c r="G59" s="61"/>
      <c r="H59" s="206"/>
      <c r="I59" s="61"/>
      <c r="J59" s="63">
        <f t="shared" si="35"/>
        <v>249.96</v>
      </c>
      <c r="L59" s="64">
        <f t="shared" si="36"/>
        <v>249.96</v>
      </c>
      <c r="N59" s="186">
        <f t="shared" si="11"/>
        <v>50</v>
      </c>
      <c r="O59" s="105" t="s">
        <v>37</v>
      </c>
      <c r="P59" s="188" t="s">
        <v>39</v>
      </c>
      <c r="Q59" s="106" t="s">
        <v>39</v>
      </c>
      <c r="R59" s="107" t="s">
        <v>51</v>
      </c>
      <c r="S59" s="108" t="s">
        <v>56</v>
      </c>
      <c r="T59" s="109">
        <f t="shared" si="37"/>
        <v>425</v>
      </c>
      <c r="U59" s="110">
        <f t="shared" si="38"/>
        <v>43368</v>
      </c>
      <c r="V59" s="111">
        <f t="shared" si="39"/>
        <v>249.96</v>
      </c>
      <c r="W59" s="112">
        <f t="shared" si="40"/>
        <v>249.96</v>
      </c>
      <c r="X59" s="113">
        <f t="shared" si="41"/>
        <v>0</v>
      </c>
      <c r="Y59" s="112">
        <f t="shared" si="42"/>
        <v>0</v>
      </c>
      <c r="Z59" s="114">
        <f t="shared" si="43"/>
        <v>249.96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3195</v>
      </c>
      <c r="E60" s="77">
        <v>43368</v>
      </c>
      <c r="F60" s="67">
        <v>96.25</v>
      </c>
      <c r="G60" s="61"/>
      <c r="H60" s="206"/>
      <c r="I60" s="61"/>
      <c r="J60" s="63">
        <f t="shared" si="35"/>
        <v>96.25</v>
      </c>
      <c r="L60" s="64">
        <f t="shared" si="36"/>
        <v>96.25</v>
      </c>
      <c r="N60" s="186">
        <f t="shared" si="11"/>
        <v>51</v>
      </c>
      <c r="O60" s="105" t="s">
        <v>37</v>
      </c>
      <c r="P60" s="188" t="s">
        <v>39</v>
      </c>
      <c r="Q60" s="106" t="s">
        <v>39</v>
      </c>
      <c r="R60" s="107" t="s">
        <v>51</v>
      </c>
      <c r="S60" s="108" t="s">
        <v>56</v>
      </c>
      <c r="T60" s="109">
        <f t="shared" si="37"/>
        <v>3195</v>
      </c>
      <c r="U60" s="110">
        <f t="shared" si="38"/>
        <v>43368</v>
      </c>
      <c r="V60" s="111">
        <f t="shared" si="39"/>
        <v>96.25</v>
      </c>
      <c r="W60" s="112">
        <f t="shared" si="40"/>
        <v>96.25</v>
      </c>
      <c r="X60" s="113">
        <f t="shared" si="41"/>
        <v>0</v>
      </c>
      <c r="Y60" s="112">
        <f t="shared" si="42"/>
        <v>0</v>
      </c>
      <c r="Z60" s="114">
        <f t="shared" si="43"/>
        <v>96.25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1752</v>
      </c>
      <c r="E61" s="77">
        <v>43369</v>
      </c>
      <c r="F61" s="67">
        <v>123.85</v>
      </c>
      <c r="G61" s="61"/>
      <c r="H61" s="206">
        <v>105.56</v>
      </c>
      <c r="I61" s="61"/>
      <c r="J61" s="63">
        <f t="shared" si="35"/>
        <v>18.289999999999992</v>
      </c>
      <c r="L61" s="64">
        <f t="shared" si="36"/>
        <v>123.85</v>
      </c>
      <c r="N61" s="186">
        <f t="shared" si="11"/>
        <v>52</v>
      </c>
      <c r="O61" s="105" t="s">
        <v>37</v>
      </c>
      <c r="P61" s="188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1752</v>
      </c>
      <c r="U61" s="110">
        <f t="shared" si="38"/>
        <v>43369</v>
      </c>
      <c r="V61" s="111">
        <f t="shared" si="39"/>
        <v>123.85</v>
      </c>
      <c r="W61" s="112">
        <f t="shared" si="40"/>
        <v>123.85</v>
      </c>
      <c r="X61" s="113">
        <f t="shared" si="41"/>
        <v>0</v>
      </c>
      <c r="Y61" s="112">
        <f t="shared" si="42"/>
        <v>105.56</v>
      </c>
      <c r="Z61" s="114">
        <f t="shared" si="43"/>
        <v>18.289999999999992</v>
      </c>
    </row>
    <row r="62" spans="1:26" s="36" customFormat="1" ht="13.5" thickBot="1">
      <c r="A62" s="160">
        <f aca="true" t="shared" si="44" ref="A62:A68">N62</f>
        <v>53</v>
      </c>
      <c r="B62" s="72" t="str">
        <f aca="true" t="shared" si="45" ref="B62:B68">O62</f>
        <v>TOTAL SPITAL JUDETEAN BAIA MARE</v>
      </c>
      <c r="C62" s="69"/>
      <c r="D62" s="69"/>
      <c r="E62" s="70"/>
      <c r="F62" s="71">
        <f>SUM(F10:F61)</f>
        <v>6446.819999999999</v>
      </c>
      <c r="G62" s="71">
        <f>SUM(G10:G61)</f>
        <v>0</v>
      </c>
      <c r="H62" s="71">
        <f>SUM(H10:H61)</f>
        <v>105.56</v>
      </c>
      <c r="I62" s="71">
        <f>SUM(I10:I61)</f>
        <v>0</v>
      </c>
      <c r="J62" s="60">
        <f>SUM(J10:J61)</f>
        <v>6341.259999999998</v>
      </c>
      <c r="L62" s="64">
        <f aca="true" t="shared" si="46" ref="L62:L68">F62</f>
        <v>6446.819999999999</v>
      </c>
      <c r="N62" s="186">
        <f t="shared" si="11"/>
        <v>53</v>
      </c>
      <c r="O62" s="115" t="s">
        <v>38</v>
      </c>
      <c r="P62" s="189"/>
      <c r="Q62" s="116"/>
      <c r="R62" s="117"/>
      <c r="S62" s="118"/>
      <c r="T62" s="119"/>
      <c r="U62" s="120"/>
      <c r="V62" s="121">
        <f>SUM(V10:V61)</f>
        <v>6446.819999999999</v>
      </c>
      <c r="W62" s="121">
        <f>SUM(W10:W61)</f>
        <v>6446.819999999999</v>
      </c>
      <c r="X62" s="121">
        <f>SUM(X10:X61)</f>
        <v>0</v>
      </c>
      <c r="Y62" s="121">
        <f>SUM(Y10:Y61)</f>
        <v>105.56</v>
      </c>
      <c r="Z62" s="122">
        <f>SUM(Z10:Z61)</f>
        <v>6341.259999999998</v>
      </c>
    </row>
    <row r="63" spans="1:26" s="35" customFormat="1" ht="14.25" customHeight="1">
      <c r="A63" s="160">
        <f t="shared" si="44"/>
        <v>54</v>
      </c>
      <c r="B63" s="62" t="str">
        <f t="shared" si="45"/>
        <v>SPITAL PNEUMOFTIZIOLOGIE BAIA MARE</v>
      </c>
      <c r="C63" s="76" t="s">
        <v>67</v>
      </c>
      <c r="D63" s="76">
        <v>25</v>
      </c>
      <c r="E63" s="77">
        <v>43354</v>
      </c>
      <c r="F63" s="78">
        <v>348.14</v>
      </c>
      <c r="G63" s="61"/>
      <c r="H63" s="10"/>
      <c r="I63" s="61">
        <v>154.56</v>
      </c>
      <c r="J63" s="63">
        <f>F63-G63-H63-I63</f>
        <v>193.57999999999998</v>
      </c>
      <c r="L63" s="64">
        <f t="shared" si="46"/>
        <v>348.14</v>
      </c>
      <c r="N63" s="186">
        <f t="shared" si="11"/>
        <v>54</v>
      </c>
      <c r="O63" s="95" t="s">
        <v>57</v>
      </c>
      <c r="P63" s="96" t="s">
        <v>39</v>
      </c>
      <c r="Q63" s="196" t="s">
        <v>39</v>
      </c>
      <c r="R63" s="97" t="s">
        <v>58</v>
      </c>
      <c r="S63" s="197" t="s">
        <v>60</v>
      </c>
      <c r="T63" s="99">
        <f>D63</f>
        <v>25</v>
      </c>
      <c r="U63" s="100">
        <f>IF(E63=0,"0",E63)</f>
        <v>43354</v>
      </c>
      <c r="V63" s="101">
        <f>F63</f>
        <v>348.14</v>
      </c>
      <c r="W63" s="102">
        <f>V63-X63</f>
        <v>193.57999999999998</v>
      </c>
      <c r="X63" s="103">
        <f>I63</f>
        <v>154.56</v>
      </c>
      <c r="Y63" s="198">
        <f>G63+H63</f>
        <v>0</v>
      </c>
      <c r="Z63" s="104">
        <f>W63-Y63</f>
        <v>193.57999999999998</v>
      </c>
    </row>
    <row r="64" spans="1:26" s="35" customFormat="1" ht="14.25" customHeight="1">
      <c r="A64" s="160">
        <f t="shared" si="44"/>
        <v>55</v>
      </c>
      <c r="B64" s="62" t="str">
        <f t="shared" si="45"/>
        <v>SPITAL PNEUMOFTIZIOLOGIE BAIA MARE</v>
      </c>
      <c r="C64" s="76" t="s">
        <v>69</v>
      </c>
      <c r="D64" s="76">
        <v>6703</v>
      </c>
      <c r="E64" s="77">
        <v>43369</v>
      </c>
      <c r="F64" s="78">
        <v>396.61</v>
      </c>
      <c r="G64" s="61"/>
      <c r="H64" s="10"/>
      <c r="I64" s="61"/>
      <c r="J64" s="63">
        <f>F64-G64-H64-I64</f>
        <v>396.61</v>
      </c>
      <c r="L64" s="64">
        <f t="shared" si="46"/>
        <v>396.61</v>
      </c>
      <c r="N64" s="186">
        <f t="shared" si="11"/>
        <v>55</v>
      </c>
      <c r="O64" s="105" t="s">
        <v>57</v>
      </c>
      <c r="P64" s="106" t="s">
        <v>39</v>
      </c>
      <c r="Q64" s="162" t="s">
        <v>39</v>
      </c>
      <c r="R64" s="107" t="s">
        <v>58</v>
      </c>
      <c r="S64" s="163" t="s">
        <v>60</v>
      </c>
      <c r="T64" s="109">
        <f>D64</f>
        <v>6703</v>
      </c>
      <c r="U64" s="110">
        <f>IF(E64=0,"0",E64)</f>
        <v>43369</v>
      </c>
      <c r="V64" s="111">
        <f>F64</f>
        <v>396.61</v>
      </c>
      <c r="W64" s="112">
        <f>V64-X64</f>
        <v>396.61</v>
      </c>
      <c r="X64" s="113">
        <f>I64</f>
        <v>0</v>
      </c>
      <c r="Y64" s="161">
        <f>G64+H64</f>
        <v>0</v>
      </c>
      <c r="Z64" s="114">
        <f>W64-Y64</f>
        <v>396.61</v>
      </c>
    </row>
    <row r="65" spans="1:26" s="35" customFormat="1" ht="14.25" customHeight="1">
      <c r="A65" s="160">
        <f t="shared" si="44"/>
        <v>56</v>
      </c>
      <c r="B65" s="62" t="str">
        <f t="shared" si="45"/>
        <v>SPITAL PNEUMOFTIZIOLOGIE BAIA MARE</v>
      </c>
      <c r="C65" s="76"/>
      <c r="D65" s="76">
        <v>6702</v>
      </c>
      <c r="E65" s="77">
        <v>43369</v>
      </c>
      <c r="F65" s="78">
        <v>6.12</v>
      </c>
      <c r="G65" s="61"/>
      <c r="H65" s="10"/>
      <c r="I65" s="61"/>
      <c r="J65" s="63">
        <f>F65-G65-H65-I65</f>
        <v>6.12</v>
      </c>
      <c r="L65" s="64">
        <v>6.12</v>
      </c>
      <c r="N65" s="186">
        <f t="shared" si="11"/>
        <v>56</v>
      </c>
      <c r="O65" s="105" t="s">
        <v>57</v>
      </c>
      <c r="P65" s="106" t="s">
        <v>39</v>
      </c>
      <c r="Q65" s="162" t="s">
        <v>39</v>
      </c>
      <c r="R65" s="107" t="s">
        <v>58</v>
      </c>
      <c r="S65" s="163" t="s">
        <v>70</v>
      </c>
      <c r="T65" s="109">
        <f>D65</f>
        <v>6702</v>
      </c>
      <c r="U65" s="110">
        <f>IF(E65=0,"0",E65)</f>
        <v>43369</v>
      </c>
      <c r="V65" s="111">
        <f>F65</f>
        <v>6.12</v>
      </c>
      <c r="W65" s="112">
        <f>V65-X65</f>
        <v>6.12</v>
      </c>
      <c r="X65" s="113">
        <f>I65</f>
        <v>0</v>
      </c>
      <c r="Y65" s="161">
        <f>G65+H65</f>
        <v>0</v>
      </c>
      <c r="Z65" s="114">
        <f>W65-Y65</f>
        <v>6.12</v>
      </c>
    </row>
    <row r="66" spans="1:26" s="35" customFormat="1" ht="14.25" customHeight="1">
      <c r="A66" s="160">
        <f t="shared" si="44"/>
        <v>57</v>
      </c>
      <c r="B66" s="62" t="str">
        <f t="shared" si="45"/>
        <v>SPITAL PNEUMOFTIZIOLOGIE BAIA MARE</v>
      </c>
      <c r="C66" s="76"/>
      <c r="D66" s="76">
        <v>200</v>
      </c>
      <c r="E66" s="77">
        <v>43364</v>
      </c>
      <c r="F66" s="78">
        <v>62.43</v>
      </c>
      <c r="G66" s="61"/>
      <c r="H66" s="10"/>
      <c r="I66" s="61"/>
      <c r="J66" s="63">
        <f>F66-G66-H66-I66</f>
        <v>62.43</v>
      </c>
      <c r="L66" s="64">
        <f t="shared" si="46"/>
        <v>62.43</v>
      </c>
      <c r="N66" s="186">
        <f t="shared" si="11"/>
        <v>57</v>
      </c>
      <c r="O66" s="105" t="s">
        <v>57</v>
      </c>
      <c r="P66" s="106" t="s">
        <v>39</v>
      </c>
      <c r="Q66" s="162" t="s">
        <v>39</v>
      </c>
      <c r="R66" s="107" t="s">
        <v>58</v>
      </c>
      <c r="S66" s="163" t="s">
        <v>60</v>
      </c>
      <c r="T66" s="109">
        <f>D66</f>
        <v>200</v>
      </c>
      <c r="U66" s="110">
        <f>IF(E66=0,"0",E66)</f>
        <v>43364</v>
      </c>
      <c r="V66" s="111">
        <f>F66</f>
        <v>62.43</v>
      </c>
      <c r="W66" s="112">
        <f>V66-X66</f>
        <v>62.43</v>
      </c>
      <c r="X66" s="113">
        <f>I66</f>
        <v>0</v>
      </c>
      <c r="Y66" s="161">
        <f>G66+H66</f>
        <v>0</v>
      </c>
      <c r="Z66" s="114">
        <f>W66-Y66</f>
        <v>62.43</v>
      </c>
    </row>
    <row r="67" spans="1:26" s="36" customFormat="1" ht="13.5" thickBot="1">
      <c r="A67" s="160">
        <f t="shared" si="44"/>
        <v>58</v>
      </c>
      <c r="B67" s="164" t="str">
        <f t="shared" si="45"/>
        <v>TOTAL SPITAL PNEUMOFTIZIOLOGIE</v>
      </c>
      <c r="C67" s="165"/>
      <c r="D67" s="165"/>
      <c r="E67" s="166"/>
      <c r="F67" s="167">
        <f>SUM(F63:F66)</f>
        <v>813.3</v>
      </c>
      <c r="G67" s="167">
        <f>SUM(G63:G66)</f>
        <v>0</v>
      </c>
      <c r="H67" s="167">
        <f>SUM(H63:H66)</f>
        <v>0</v>
      </c>
      <c r="I67" s="167">
        <f>SUM(I63:I66)</f>
        <v>154.56</v>
      </c>
      <c r="J67" s="168">
        <f>SUM(J63:J66)</f>
        <v>658.74</v>
      </c>
      <c r="L67" s="64">
        <f t="shared" si="46"/>
        <v>813.3</v>
      </c>
      <c r="N67" s="186">
        <f t="shared" si="11"/>
        <v>58</v>
      </c>
      <c r="O67" s="199" t="s">
        <v>59</v>
      </c>
      <c r="P67" s="169"/>
      <c r="Q67" s="169"/>
      <c r="R67" s="180"/>
      <c r="S67" s="170"/>
      <c r="T67" s="171"/>
      <c r="U67" s="172"/>
      <c r="V67" s="173">
        <f>SUM(V63:V66)</f>
        <v>813.3</v>
      </c>
      <c r="W67" s="173">
        <f>SUM(W63:W66)</f>
        <v>658.74</v>
      </c>
      <c r="X67" s="173">
        <f>SUM(X63:X66)</f>
        <v>154.56</v>
      </c>
      <c r="Y67" s="174">
        <f>SUM(Y63:Y66)</f>
        <v>0</v>
      </c>
      <c r="Z67" s="175">
        <f>SUM(Z63:Z66)</f>
        <v>658.74</v>
      </c>
    </row>
    <row r="68" spans="1:26" s="37" customFormat="1" ht="13.5" thickBot="1">
      <c r="A68" s="160">
        <f t="shared" si="44"/>
        <v>59</v>
      </c>
      <c r="B68" s="176" t="str">
        <f t="shared" si="45"/>
        <v>TOTAL</v>
      </c>
      <c r="C68" s="177"/>
      <c r="D68" s="177"/>
      <c r="E68" s="178"/>
      <c r="F68" s="179">
        <f>SUM(F10:F67)/2</f>
        <v>7260.119999999999</v>
      </c>
      <c r="G68" s="179">
        <f>SUM(G10:G67)/2</f>
        <v>0</v>
      </c>
      <c r="H68" s="179">
        <f>SUM(H10:H67)/2</f>
        <v>105.56</v>
      </c>
      <c r="I68" s="179">
        <f>SUM(I10:I67)/2</f>
        <v>154.56</v>
      </c>
      <c r="J68" s="179">
        <f>SUM(J10:J67)/2</f>
        <v>6999.999999999999</v>
      </c>
      <c r="L68" s="64">
        <f t="shared" si="46"/>
        <v>7260.119999999999</v>
      </c>
      <c r="N68" s="186">
        <f t="shared" si="11"/>
        <v>59</v>
      </c>
      <c r="O68" s="190" t="s">
        <v>55</v>
      </c>
      <c r="P68" s="191"/>
      <c r="Q68" s="191"/>
      <c r="R68" s="192"/>
      <c r="S68" s="192"/>
      <c r="T68" s="193"/>
      <c r="U68" s="194"/>
      <c r="V68" s="195">
        <f>SUM(V10:V67)/2</f>
        <v>7260.119999999999</v>
      </c>
      <c r="W68" s="195">
        <f>SUM(W10:W67)/2</f>
        <v>7105.5599999999995</v>
      </c>
      <c r="X68" s="195">
        <f>SUM(X10:X67)/2</f>
        <v>154.56</v>
      </c>
      <c r="Y68" s="195">
        <f>SUM(Y10:Y67)/2</f>
        <v>105.56</v>
      </c>
      <c r="Z68" s="195">
        <f>SUM(Z10:Z67)/2</f>
        <v>6999.999999999999</v>
      </c>
    </row>
    <row r="69" spans="1:26" s="37" customFormat="1" ht="12.75">
      <c r="A69" s="38"/>
      <c r="B69" s="39"/>
      <c r="C69" s="40"/>
      <c r="D69" s="40"/>
      <c r="E69" s="40"/>
      <c r="F69" s="41"/>
      <c r="G69" s="41"/>
      <c r="H69" s="41"/>
      <c r="I69" s="41"/>
      <c r="J69" s="41"/>
      <c r="L69" s="59"/>
      <c r="N69" s="123"/>
      <c r="O69" s="124"/>
      <c r="P69" s="125"/>
      <c r="Q69" s="125"/>
      <c r="R69" s="126"/>
      <c r="S69" s="126"/>
      <c r="T69" s="127"/>
      <c r="U69" s="127"/>
      <c r="V69" s="128"/>
      <c r="W69" s="128"/>
      <c r="X69" s="128"/>
      <c r="Y69" s="128"/>
      <c r="Z69" s="128"/>
    </row>
    <row r="70" spans="1:26" s="7" customFormat="1" ht="12">
      <c r="A70" s="9"/>
      <c r="B70" s="73" t="s">
        <v>18</v>
      </c>
      <c r="C70" s="246" t="s">
        <v>45</v>
      </c>
      <c r="D70" s="246"/>
      <c r="F70" s="74" t="s">
        <v>29</v>
      </c>
      <c r="I70" s="80" t="s">
        <v>63</v>
      </c>
      <c r="J70" s="6"/>
      <c r="L70" s="43"/>
      <c r="N70" s="13"/>
      <c r="O70" s="90" t="s">
        <v>7</v>
      </c>
      <c r="P70" s="90"/>
      <c r="Q70" s="90"/>
      <c r="R70" s="90"/>
      <c r="S70" s="90"/>
      <c r="T70" s="90"/>
      <c r="U70" s="129"/>
      <c r="V70" s="90"/>
      <c r="W70" s="16"/>
      <c r="X70" s="13"/>
      <c r="Y70" s="13"/>
      <c r="Z70" s="13"/>
    </row>
    <row r="71" spans="1:26" s="7" customFormat="1" ht="12">
      <c r="A71" s="8"/>
      <c r="B71" s="75" t="s">
        <v>30</v>
      </c>
      <c r="C71" s="247" t="s">
        <v>46</v>
      </c>
      <c r="D71" s="247"/>
      <c r="F71" s="73" t="s">
        <v>47</v>
      </c>
      <c r="I71" s="80" t="s">
        <v>48</v>
      </c>
      <c r="J71" s="6"/>
      <c r="L71" s="5"/>
      <c r="N71" s="13"/>
      <c r="O71" s="13"/>
      <c r="P71" s="13"/>
      <c r="Q71" s="13"/>
      <c r="R71" s="13"/>
      <c r="S71" s="13"/>
      <c r="T71" s="86"/>
      <c r="U71" s="87"/>
      <c r="V71" s="16"/>
      <c r="W71" s="16"/>
      <c r="X71" s="13"/>
      <c r="Y71" s="13"/>
      <c r="Z71" s="13"/>
    </row>
    <row r="72" spans="1:26" ht="12.75">
      <c r="A72" s="8"/>
      <c r="C72" s="247" t="s">
        <v>43</v>
      </c>
      <c r="D72" s="247"/>
      <c r="F72" s="143" t="s">
        <v>53</v>
      </c>
      <c r="I72" s="81"/>
      <c r="K72" s="34"/>
      <c r="L72" s="1"/>
      <c r="N72" s="13"/>
      <c r="O72" s="248" t="s">
        <v>8</v>
      </c>
      <c r="P72" s="249"/>
      <c r="Q72" s="250" t="s">
        <v>9</v>
      </c>
      <c r="R72" s="251"/>
      <c r="S72" s="252" t="s">
        <v>21</v>
      </c>
      <c r="T72" s="253"/>
      <c r="U72" s="253"/>
      <c r="V72" s="254"/>
      <c r="W72" s="253" t="s">
        <v>19</v>
      </c>
      <c r="X72" s="253"/>
      <c r="Y72" s="253"/>
      <c r="Z72" s="254"/>
    </row>
    <row r="73" spans="1:26" ht="12.75">
      <c r="A73" s="2"/>
      <c r="B73" s="11"/>
      <c r="C73" s="13"/>
      <c r="D73" s="13"/>
      <c r="E73" s="15"/>
      <c r="I73" s="16"/>
      <c r="K73" s="34"/>
      <c r="N73" s="13"/>
      <c r="O73" s="257" t="s">
        <v>22</v>
      </c>
      <c r="P73" s="258"/>
      <c r="Q73" s="259" t="s">
        <v>35</v>
      </c>
      <c r="R73" s="260"/>
      <c r="S73" s="261"/>
      <c r="T73" s="262"/>
      <c r="U73" s="262"/>
      <c r="V73" s="263"/>
      <c r="W73" s="260" t="s">
        <v>20</v>
      </c>
      <c r="X73" s="260"/>
      <c r="Y73" s="260"/>
      <c r="Z73" s="264"/>
    </row>
    <row r="74" spans="1:26" ht="12.75">
      <c r="A74" s="2"/>
      <c r="B74" s="13"/>
      <c r="C74" s="13"/>
      <c r="D74" s="13"/>
      <c r="E74" s="16"/>
      <c r="I74" s="82"/>
      <c r="N74" s="13"/>
      <c r="O74" s="130"/>
      <c r="P74" s="131"/>
      <c r="Q74" s="130"/>
      <c r="R74" s="131"/>
      <c r="S74" s="130"/>
      <c r="T74" s="131"/>
      <c r="U74" s="132"/>
      <c r="V74" s="133"/>
      <c r="W74" s="131"/>
      <c r="X74" s="131"/>
      <c r="Y74" s="134"/>
      <c r="Z74" s="135"/>
    </row>
    <row r="75" spans="1:26" ht="12.75">
      <c r="A75" s="2"/>
      <c r="B75" s="13"/>
      <c r="C75" s="13"/>
      <c r="D75" s="13"/>
      <c r="E75" s="16"/>
      <c r="I75" s="83"/>
      <c r="K75" s="47"/>
      <c r="N75" s="13"/>
      <c r="O75" s="136"/>
      <c r="P75" s="137"/>
      <c r="Q75" s="136"/>
      <c r="R75" s="137"/>
      <c r="S75" s="136"/>
      <c r="T75" s="137"/>
      <c r="U75" s="138"/>
      <c r="V75" s="139"/>
      <c r="W75" s="137"/>
      <c r="X75" s="137"/>
      <c r="Y75" s="140"/>
      <c r="Z75" s="141"/>
    </row>
    <row r="76" spans="1:26" ht="12.75">
      <c r="A76" s="2"/>
      <c r="B76" s="13"/>
      <c r="C76" s="13"/>
      <c r="D76" s="13"/>
      <c r="E76" s="48"/>
      <c r="F76" s="15"/>
      <c r="I76" s="83"/>
      <c r="N76" s="13"/>
      <c r="O76" s="13"/>
      <c r="P76" s="13"/>
      <c r="Q76" s="13"/>
      <c r="R76" s="13"/>
      <c r="S76" s="13"/>
      <c r="T76" s="86"/>
      <c r="U76" s="87"/>
      <c r="V76" s="16"/>
      <c r="W76" s="16"/>
      <c r="X76" s="13"/>
      <c r="Y76" s="13"/>
      <c r="Z76" s="13"/>
    </row>
    <row r="77" spans="1:26" ht="12.75">
      <c r="A77" s="2"/>
      <c r="B77" s="12"/>
      <c r="C77" s="17"/>
      <c r="D77" s="17"/>
      <c r="E77" s="50"/>
      <c r="F77" s="15"/>
      <c r="I77" s="83"/>
      <c r="N77" s="90"/>
      <c r="O77" s="147" t="s">
        <v>10</v>
      </c>
      <c r="P77" s="148"/>
      <c r="Q77" s="145"/>
      <c r="R77" s="147" t="s">
        <v>11</v>
      </c>
      <c r="S77" s="145"/>
      <c r="T77" s="148"/>
      <c r="U77" s="147" t="s">
        <v>12</v>
      </c>
      <c r="V77" s="148"/>
      <c r="W77" s="149"/>
      <c r="X77" s="147" t="s">
        <v>15</v>
      </c>
      <c r="Y77" s="150"/>
      <c r="Z77" s="91"/>
    </row>
    <row r="78" spans="9:26" ht="12.75">
      <c r="I78" s="14"/>
      <c r="N78" s="90"/>
      <c r="O78" s="150"/>
      <c r="P78" s="150"/>
      <c r="Q78" s="145"/>
      <c r="R78" s="150"/>
      <c r="S78" s="145"/>
      <c r="T78" s="151"/>
      <c r="U78" s="150"/>
      <c r="V78" s="152"/>
      <c r="W78" s="149"/>
      <c r="X78" s="145"/>
      <c r="Y78" s="150"/>
      <c r="Z78" s="90"/>
    </row>
    <row r="79" spans="9:26" ht="12.75">
      <c r="I79" s="84"/>
      <c r="N79" s="90"/>
      <c r="O79" s="144" t="s">
        <v>13</v>
      </c>
      <c r="P79" s="144"/>
      <c r="Q79" s="145"/>
      <c r="R79" s="153" t="s">
        <v>13</v>
      </c>
      <c r="S79" s="145"/>
      <c r="T79" s="154"/>
      <c r="U79" s="144" t="s">
        <v>13</v>
      </c>
      <c r="V79" s="155"/>
      <c r="W79" s="153"/>
      <c r="X79" s="145"/>
      <c r="Y79" s="150"/>
      <c r="Z79" s="90"/>
    </row>
    <row r="80" spans="10:26" ht="12.75">
      <c r="J80" s="49"/>
      <c r="N80" s="90"/>
      <c r="O80" s="144" t="s">
        <v>14</v>
      </c>
      <c r="P80" s="144"/>
      <c r="Q80" s="145"/>
      <c r="R80" s="153" t="s">
        <v>14</v>
      </c>
      <c r="S80" s="145"/>
      <c r="T80" s="153"/>
      <c r="U80" s="144" t="s">
        <v>14</v>
      </c>
      <c r="V80" s="155"/>
      <c r="W80" s="144"/>
      <c r="X80" s="156" t="s">
        <v>17</v>
      </c>
      <c r="Y80" s="150"/>
      <c r="Z80" s="90"/>
    </row>
    <row r="81" spans="2:26" ht="12.75">
      <c r="B81" s="42"/>
      <c r="I81" s="15"/>
      <c r="J81" s="51"/>
      <c r="N81" s="90"/>
      <c r="O81" s="144" t="s">
        <v>49</v>
      </c>
      <c r="P81" s="144"/>
      <c r="Q81" s="145"/>
      <c r="R81" s="153" t="s">
        <v>44</v>
      </c>
      <c r="S81" s="145"/>
      <c r="T81" s="154"/>
      <c r="U81" s="144" t="s">
        <v>64</v>
      </c>
      <c r="V81" s="155"/>
      <c r="W81" s="155"/>
      <c r="X81" s="157" t="s">
        <v>54</v>
      </c>
      <c r="Y81" s="150"/>
      <c r="Z81" s="90"/>
    </row>
    <row r="82" spans="2:26" ht="12.75">
      <c r="B82" s="42"/>
      <c r="J82" s="52"/>
      <c r="N82" s="90"/>
      <c r="O82" s="144"/>
      <c r="P82" s="144"/>
      <c r="Q82" s="145"/>
      <c r="R82" s="153"/>
      <c r="S82" s="145"/>
      <c r="T82" s="154"/>
      <c r="U82" s="144"/>
      <c r="V82" s="155"/>
      <c r="W82" s="155"/>
      <c r="X82" s="144"/>
      <c r="Y82" s="150"/>
      <c r="Z82" s="90"/>
    </row>
    <row r="83" spans="2:26" ht="12.75">
      <c r="B83" s="42"/>
      <c r="I83" s="241" t="s">
        <v>28</v>
      </c>
      <c r="J83" s="53" t="str">
        <f>IF(J68=J84,"OK","ATENŢIE")</f>
        <v>OK</v>
      </c>
      <c r="N83" s="90"/>
      <c r="O83" s="144"/>
      <c r="P83" s="144"/>
      <c r="Q83" s="145"/>
      <c r="R83" s="153"/>
      <c r="S83" s="145"/>
      <c r="T83" s="154"/>
      <c r="U83" s="144"/>
      <c r="V83" s="155"/>
      <c r="W83" s="155"/>
      <c r="X83" s="144"/>
      <c r="Y83" s="150"/>
      <c r="Z83" s="90"/>
    </row>
    <row r="84" spans="2:26" ht="12.75">
      <c r="B84" s="42"/>
      <c r="I84" s="241"/>
      <c r="J84" s="181">
        <f>F68-G68-H68-I68</f>
        <v>6999.999999999998</v>
      </c>
      <c r="N84" s="90"/>
      <c r="O84" s="145"/>
      <c r="P84" s="144"/>
      <c r="Q84" s="145"/>
      <c r="R84" s="153"/>
      <c r="S84" s="145"/>
      <c r="T84" s="154"/>
      <c r="U84" s="144"/>
      <c r="V84" s="155"/>
      <c r="W84" s="155"/>
      <c r="X84" s="144"/>
      <c r="Y84" s="150"/>
      <c r="Z84" s="90"/>
    </row>
    <row r="85" spans="2:26" ht="12.75">
      <c r="B85" s="42"/>
      <c r="N85" s="90"/>
      <c r="O85" s="145"/>
      <c r="P85" s="144"/>
      <c r="Q85" s="145"/>
      <c r="R85" s="153"/>
      <c r="S85" s="145"/>
      <c r="T85" s="154"/>
      <c r="U85" s="144"/>
      <c r="V85" s="155"/>
      <c r="W85" s="155"/>
      <c r="X85" s="144"/>
      <c r="Y85" s="150"/>
      <c r="Z85" s="90"/>
    </row>
    <row r="86" spans="2:26" ht="12.75">
      <c r="B86" s="11"/>
      <c r="N86" s="90"/>
      <c r="O86" s="146"/>
      <c r="P86" s="150"/>
      <c r="Q86" s="150"/>
      <c r="R86" s="150"/>
      <c r="S86" s="150"/>
      <c r="T86" s="151"/>
      <c r="U86" s="158"/>
      <c r="V86" s="152"/>
      <c r="W86" s="152"/>
      <c r="X86" s="150"/>
      <c r="Y86" s="150"/>
      <c r="Z86" s="90"/>
    </row>
    <row r="87" spans="2:26" ht="12.75">
      <c r="B87" s="14"/>
      <c r="N87" s="90"/>
      <c r="O87" s="144"/>
      <c r="P87" s="150"/>
      <c r="Q87" s="150"/>
      <c r="R87" s="150"/>
      <c r="S87" s="150"/>
      <c r="T87" s="151"/>
      <c r="U87" s="159"/>
      <c r="V87" s="149"/>
      <c r="W87" s="149"/>
      <c r="X87" s="145"/>
      <c r="Y87" s="145"/>
      <c r="Z87" s="13"/>
    </row>
    <row r="88" spans="2:26" ht="12.75">
      <c r="B88" s="20"/>
      <c r="N88" s="90"/>
      <c r="O88" s="144"/>
      <c r="P88" s="150"/>
      <c r="Q88" s="150"/>
      <c r="R88" s="150"/>
      <c r="S88" s="150"/>
      <c r="T88" s="151"/>
      <c r="U88" s="159"/>
      <c r="V88" s="149"/>
      <c r="W88" s="149"/>
      <c r="X88" s="145"/>
      <c r="Y88" s="145"/>
      <c r="Z88" s="13"/>
    </row>
    <row r="89" spans="2:20" ht="12.75">
      <c r="B89" s="20"/>
      <c r="N89" s="34"/>
      <c r="P89" s="34"/>
      <c r="Q89" s="34"/>
      <c r="R89" s="34"/>
      <c r="S89" s="34"/>
      <c r="T89" s="54"/>
    </row>
    <row r="90" spans="2:20" ht="12.75">
      <c r="B90" s="20"/>
      <c r="N90" s="44"/>
      <c r="P90" s="44"/>
      <c r="Q90" s="44"/>
      <c r="R90" s="44"/>
      <c r="S90" s="44"/>
      <c r="T90" s="57"/>
    </row>
    <row r="91" spans="2:26" ht="12.75">
      <c r="B91" s="15"/>
      <c r="N91" s="44"/>
      <c r="P91" s="44"/>
      <c r="Q91" s="44"/>
      <c r="R91" s="44"/>
      <c r="S91" s="44"/>
      <c r="T91" s="57"/>
      <c r="U91" s="255" t="s">
        <v>28</v>
      </c>
      <c r="V91" s="55" t="str">
        <f>IF(V68=V92,"OK","ATENŢIE")</f>
        <v>OK</v>
      </c>
      <c r="W91" s="55" t="str">
        <f>IF(W68=W92,"OK","ATENŢIE")</f>
        <v>OK</v>
      </c>
      <c r="X91" s="256"/>
      <c r="Y91" s="55" t="str">
        <f>IF(Y68=Y92,"OK","ATENŢIE")</f>
        <v>OK</v>
      </c>
      <c r="Z91" s="55" t="str">
        <f>IF(Z68=Z92,"OK","ATENŢIE")</f>
        <v>OK</v>
      </c>
    </row>
    <row r="92" spans="2:26" ht="12.75">
      <c r="B92" s="15"/>
      <c r="N92" s="7"/>
      <c r="P92" s="7"/>
      <c r="Q92" s="7"/>
      <c r="R92" s="7"/>
      <c r="S92" s="7"/>
      <c r="T92" s="46"/>
      <c r="U92" s="255"/>
      <c r="V92" s="182">
        <f>F68</f>
        <v>7260.119999999999</v>
      </c>
      <c r="W92" s="183">
        <f>F68-I68</f>
        <v>7105.559999999999</v>
      </c>
      <c r="X92" s="256"/>
      <c r="Y92" s="183">
        <f>G68+H68</f>
        <v>105.56</v>
      </c>
      <c r="Z92" s="183">
        <f>J68</f>
        <v>6999.999999999999</v>
      </c>
    </row>
    <row r="93" spans="14:25" ht="12.75">
      <c r="N93" s="7"/>
      <c r="O93" s="7"/>
      <c r="P93" s="7"/>
      <c r="Q93" s="7"/>
      <c r="R93" s="7"/>
      <c r="S93" s="7"/>
      <c r="T93" s="46"/>
      <c r="Y93" s="34"/>
    </row>
    <row r="94" spans="14:26" ht="12.75">
      <c r="N94" s="7"/>
      <c r="O94" s="7"/>
      <c r="P94" s="7"/>
      <c r="Q94" s="7"/>
      <c r="R94" s="7"/>
      <c r="S94" s="7"/>
      <c r="T94" s="46"/>
      <c r="U94" s="45"/>
      <c r="V94" s="44"/>
      <c r="W94" s="44"/>
      <c r="X94" s="44"/>
      <c r="Y94" s="44"/>
      <c r="Z94" s="56" t="str">
        <f>IF(Z68=Z95,"OK","ATENŢIE")</f>
        <v>OK</v>
      </c>
    </row>
    <row r="95" spans="21:26" ht="12.75">
      <c r="U95" s="45"/>
      <c r="V95" s="58"/>
      <c r="W95" s="58"/>
      <c r="X95" s="44"/>
      <c r="Y95" s="44"/>
      <c r="Z95" s="184">
        <f>W68-Y68</f>
        <v>6999.999999999999</v>
      </c>
    </row>
    <row r="102" spans="5:23" ht="12.75">
      <c r="E102" s="25"/>
      <c r="F102" s="25"/>
      <c r="G102" s="25"/>
      <c r="H102" s="25"/>
      <c r="I102" s="25"/>
      <c r="J102" s="25"/>
      <c r="L102" s="25"/>
      <c r="T102" s="25"/>
      <c r="U102" s="25"/>
      <c r="V102" s="25"/>
      <c r="W102" s="25"/>
    </row>
    <row r="103" spans="5:23" ht="12.75">
      <c r="E103" s="25"/>
      <c r="F103" s="25"/>
      <c r="G103" s="25"/>
      <c r="H103" s="25"/>
      <c r="I103" s="25"/>
      <c r="J103" s="25"/>
      <c r="L103" s="25"/>
      <c r="T103" s="25"/>
      <c r="U103" s="25"/>
      <c r="V103" s="25"/>
      <c r="W103" s="25"/>
    </row>
  </sheetData>
  <sheetProtection/>
  <mergeCells count="38">
    <mergeCell ref="U91:U92"/>
    <mergeCell ref="X91:X92"/>
    <mergeCell ref="Q8:Q9"/>
    <mergeCell ref="O73:P73"/>
    <mergeCell ref="Q73:R73"/>
    <mergeCell ref="S73:V73"/>
    <mergeCell ref="W73:Z73"/>
    <mergeCell ref="W72:Z72"/>
    <mergeCell ref="I83:I84"/>
    <mergeCell ref="O8:O9"/>
    <mergeCell ref="Y8:Y9"/>
    <mergeCell ref="Z8:Z9"/>
    <mergeCell ref="C70:D70"/>
    <mergeCell ref="C71:D71"/>
    <mergeCell ref="C72:D72"/>
    <mergeCell ref="O72:P72"/>
    <mergeCell ref="Q72:R72"/>
    <mergeCell ref="S72:V72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" header="0" footer="0"/>
  <pageSetup blackAndWhite="1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2018-10-30T06:21:48Z</cp:lastPrinted>
  <dcterms:created xsi:type="dcterms:W3CDTF">2001-06-07T07:18:05Z</dcterms:created>
  <dcterms:modified xsi:type="dcterms:W3CDTF">2018-10-30T06:22:19Z</dcterms:modified>
  <cp:category/>
  <cp:version/>
  <cp:contentType/>
  <cp:contentStatus/>
</cp:coreProperties>
</file>